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/>
  <xr:revisionPtr revIDLastSave="47" documentId="6_{1A54ECF6-9A55-4419-A88F-470DF4096228}" xr6:coauthVersionLast="36" xr6:coauthVersionMax="36" xr10:uidLastSave="{FCC90E4D-2B68-47A5-AC9C-822C87722551}"/>
  <bookViews>
    <workbookView xWindow="0" yWindow="0" windowWidth="22260" windowHeight="12648" activeTab="1" xr2:uid="{00000000-000D-0000-FFFF-FFFF00000000}"/>
  </bookViews>
  <sheets>
    <sheet name="Bruto" sheetId="1" r:id="rId1"/>
    <sheet name="Resultado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10" i="2"/>
  <c r="E11" i="2"/>
  <c r="E12" i="2"/>
  <c r="E13" i="2"/>
  <c r="E14" i="2"/>
  <c r="E5" i="2"/>
  <c r="E6" i="2"/>
  <c r="E7" i="2"/>
  <c r="E8" i="2"/>
  <c r="E9" i="2"/>
  <c r="D9" i="2"/>
  <c r="D8" i="2"/>
  <c r="D7" i="2"/>
  <c r="D6" i="2"/>
  <c r="D5" i="2"/>
  <c r="D14" i="2"/>
  <c r="D13" i="2"/>
  <c r="D12" i="2"/>
  <c r="D11" i="2"/>
  <c r="D10" i="2"/>
  <c r="D4" i="2"/>
  <c r="V83" i="1"/>
  <c r="U83" i="1"/>
  <c r="S83" i="1"/>
  <c r="R83" i="1"/>
  <c r="P83" i="1"/>
  <c r="O83" i="1"/>
  <c r="M83" i="1"/>
  <c r="L83" i="1"/>
  <c r="J83" i="1"/>
  <c r="I83" i="1"/>
  <c r="F83" i="1"/>
  <c r="G83" i="1"/>
  <c r="V78" i="1"/>
  <c r="U78" i="1"/>
  <c r="S78" i="1"/>
  <c r="R78" i="1"/>
  <c r="P78" i="1"/>
  <c r="O78" i="1"/>
  <c r="M78" i="1"/>
  <c r="L78" i="1"/>
  <c r="J78" i="1"/>
  <c r="I78" i="1"/>
  <c r="G78" i="1"/>
  <c r="F78" i="1"/>
  <c r="J73" i="1"/>
  <c r="I73" i="1"/>
  <c r="J63" i="1"/>
  <c r="I63" i="1"/>
  <c r="J53" i="1"/>
  <c r="I53" i="1"/>
  <c r="J45" i="1"/>
  <c r="I45" i="1"/>
  <c r="J23" i="1"/>
  <c r="I23" i="1"/>
  <c r="J29" i="1"/>
  <c r="I29" i="1"/>
  <c r="J35" i="1"/>
  <c r="I35" i="1"/>
  <c r="V15" i="1"/>
  <c r="U15" i="1"/>
  <c r="S15" i="1"/>
  <c r="R15" i="1"/>
  <c r="P15" i="1"/>
  <c r="O15" i="1"/>
  <c r="M15" i="1"/>
  <c r="L15" i="1"/>
  <c r="J15" i="1"/>
  <c r="I15" i="1"/>
  <c r="F15" i="1"/>
  <c r="G15" i="1"/>
  <c r="M4" i="2"/>
  <c r="V5" i="1"/>
  <c r="U5" i="1"/>
  <c r="S5" i="1"/>
  <c r="R5" i="1"/>
  <c r="P5" i="1"/>
  <c r="O5" i="1"/>
  <c r="M5" i="1"/>
  <c r="L5" i="1"/>
  <c r="J5" i="1"/>
  <c r="I5" i="1"/>
  <c r="F5" i="1"/>
  <c r="G5" i="1"/>
  <c r="W84" i="1" l="1"/>
  <c r="M9" i="2"/>
  <c r="L9" i="2"/>
  <c r="K9" i="2"/>
  <c r="J9" i="2"/>
  <c r="I9" i="2"/>
  <c r="H9" i="2"/>
  <c r="G9" i="2"/>
  <c r="F9" i="2"/>
  <c r="C9" i="2"/>
  <c r="B9" i="2"/>
  <c r="W79" i="1"/>
  <c r="M8" i="2"/>
  <c r="L8" i="2"/>
  <c r="K8" i="2"/>
  <c r="J8" i="2"/>
  <c r="I8" i="2"/>
  <c r="H8" i="2"/>
  <c r="G8" i="2"/>
  <c r="F8" i="2"/>
  <c r="C8" i="2"/>
  <c r="B8" i="2"/>
  <c r="W74" i="1"/>
  <c r="W75" i="1" s="1"/>
  <c r="W76" i="1" s="1"/>
  <c r="W77" i="1" s="1"/>
  <c r="V73" i="1"/>
  <c r="M7" i="2" s="1"/>
  <c r="U73" i="1"/>
  <c r="L7" i="2" s="1"/>
  <c r="S73" i="1"/>
  <c r="K7" i="2" s="1"/>
  <c r="R73" i="1"/>
  <c r="J7" i="2" s="1"/>
  <c r="P73" i="1"/>
  <c r="I7" i="2" s="1"/>
  <c r="O73" i="1"/>
  <c r="H7" i="2" s="1"/>
  <c r="M73" i="1"/>
  <c r="G7" i="2" s="1"/>
  <c r="L73" i="1"/>
  <c r="F7" i="2" s="1"/>
  <c r="G73" i="1"/>
  <c r="C7" i="2" s="1"/>
  <c r="F73" i="1"/>
  <c r="B7" i="2" s="1"/>
  <c r="W66" i="1"/>
  <c r="W68" i="1" s="1"/>
  <c r="W70" i="1" s="1"/>
  <c r="W72" i="1" s="1"/>
  <c r="W65" i="1"/>
  <c r="W67" i="1" s="1"/>
  <c r="W69" i="1" s="1"/>
  <c r="V63" i="1"/>
  <c r="M6" i="2" s="1"/>
  <c r="U63" i="1"/>
  <c r="L6" i="2" s="1"/>
  <c r="S63" i="1"/>
  <c r="K6" i="2" s="1"/>
  <c r="R63" i="1"/>
  <c r="J6" i="2" s="1"/>
  <c r="P63" i="1"/>
  <c r="I6" i="2" s="1"/>
  <c r="O63" i="1"/>
  <c r="H6" i="2" s="1"/>
  <c r="M63" i="1"/>
  <c r="G6" i="2" s="1"/>
  <c r="L63" i="1"/>
  <c r="F6" i="2" s="1"/>
  <c r="G63" i="1"/>
  <c r="C6" i="2" s="1"/>
  <c r="F63" i="1"/>
  <c r="B6" i="2" s="1"/>
  <c r="W61" i="1"/>
  <c r="W56" i="1"/>
  <c r="W57" i="1" s="1"/>
  <c r="W58" i="1" s="1"/>
  <c r="V53" i="1"/>
  <c r="M5" i="2" s="1"/>
  <c r="U53" i="1"/>
  <c r="L5" i="2" s="1"/>
  <c r="S53" i="1"/>
  <c r="K5" i="2" s="1"/>
  <c r="R53" i="1"/>
  <c r="J5" i="2" s="1"/>
  <c r="P53" i="1"/>
  <c r="I5" i="2" s="1"/>
  <c r="O53" i="1"/>
  <c r="H5" i="2" s="1"/>
  <c r="M53" i="1"/>
  <c r="G5" i="2" s="1"/>
  <c r="L53" i="1"/>
  <c r="F5" i="2" s="1"/>
  <c r="G53" i="1"/>
  <c r="C5" i="2" s="1"/>
  <c r="F53" i="1"/>
  <c r="B5" i="2" s="1"/>
  <c r="W50" i="1"/>
  <c r="W51" i="1" s="1"/>
  <c r="W52" i="1" s="1"/>
  <c r="V45" i="1"/>
  <c r="M14" i="2" s="1"/>
  <c r="U45" i="1"/>
  <c r="L14" i="2" s="1"/>
  <c r="S45" i="1"/>
  <c r="K14" i="2" s="1"/>
  <c r="R45" i="1"/>
  <c r="J14" i="2" s="1"/>
  <c r="P45" i="1"/>
  <c r="I14" i="2" s="1"/>
  <c r="O45" i="1"/>
  <c r="H14" i="2" s="1"/>
  <c r="M45" i="1"/>
  <c r="G14" i="2" s="1"/>
  <c r="L45" i="1"/>
  <c r="F14" i="2" s="1"/>
  <c r="G45" i="1"/>
  <c r="C14" i="2" s="1"/>
  <c r="F45" i="1"/>
  <c r="B14" i="2" s="1"/>
  <c r="W42" i="1"/>
  <c r="V35" i="1"/>
  <c r="M13" i="2" s="1"/>
  <c r="U35" i="1"/>
  <c r="L13" i="2" s="1"/>
  <c r="S35" i="1"/>
  <c r="K13" i="2" s="1"/>
  <c r="R35" i="1"/>
  <c r="J13" i="2" s="1"/>
  <c r="P35" i="1"/>
  <c r="I13" i="2" s="1"/>
  <c r="O35" i="1"/>
  <c r="H13" i="2" s="1"/>
  <c r="M35" i="1"/>
  <c r="G13" i="2" s="1"/>
  <c r="L35" i="1"/>
  <c r="F13" i="2" s="1"/>
  <c r="G35" i="1"/>
  <c r="C13" i="2" s="1"/>
  <c r="F35" i="1"/>
  <c r="B13" i="2" s="1"/>
  <c r="W32" i="1"/>
  <c r="V29" i="1"/>
  <c r="M12" i="2" s="1"/>
  <c r="U29" i="1"/>
  <c r="L12" i="2" s="1"/>
  <c r="S29" i="1"/>
  <c r="K12" i="2" s="1"/>
  <c r="R29" i="1"/>
  <c r="J12" i="2" s="1"/>
  <c r="P29" i="1"/>
  <c r="I12" i="2" s="1"/>
  <c r="O29" i="1"/>
  <c r="H12" i="2" s="1"/>
  <c r="M29" i="1"/>
  <c r="G12" i="2" s="1"/>
  <c r="L29" i="1"/>
  <c r="F12" i="2" s="1"/>
  <c r="G29" i="1"/>
  <c r="C12" i="2" s="1"/>
  <c r="F29" i="1"/>
  <c r="B12" i="2" s="1"/>
  <c r="W27" i="1"/>
  <c r="V23" i="1"/>
  <c r="M11" i="2" s="1"/>
  <c r="U23" i="1"/>
  <c r="L11" i="2" s="1"/>
  <c r="S23" i="1"/>
  <c r="K11" i="2" s="1"/>
  <c r="R23" i="1"/>
  <c r="J11" i="2" s="1"/>
  <c r="P23" i="1"/>
  <c r="I11" i="2" s="1"/>
  <c r="O23" i="1"/>
  <c r="H11" i="2" s="1"/>
  <c r="M23" i="1"/>
  <c r="G11" i="2" s="1"/>
  <c r="L23" i="1"/>
  <c r="F11" i="2" s="1"/>
  <c r="G23" i="1"/>
  <c r="C11" i="2" s="1"/>
  <c r="F23" i="1"/>
  <c r="B11" i="2" s="1"/>
  <c r="W19" i="1"/>
  <c r="W20" i="1" s="1"/>
  <c r="W21" i="1" s="1"/>
  <c r="W17" i="1"/>
  <c r="M10" i="2"/>
  <c r="L10" i="2"/>
  <c r="K10" i="2"/>
  <c r="J10" i="2"/>
  <c r="I10" i="2"/>
  <c r="H10" i="2"/>
  <c r="G10" i="2"/>
  <c r="F10" i="2"/>
  <c r="C10" i="2"/>
  <c r="B10" i="2"/>
  <c r="W7" i="1"/>
  <c r="W8" i="1" s="1"/>
  <c r="W9" i="1" s="1"/>
  <c r="W10" i="1" s="1"/>
  <c r="W11" i="1" s="1"/>
  <c r="W13" i="1" s="1"/>
  <c r="L4" i="2"/>
  <c r="K4" i="2"/>
  <c r="J4" i="2"/>
  <c r="I4" i="2"/>
  <c r="H4" i="2"/>
  <c r="G4" i="2"/>
  <c r="F4" i="2"/>
  <c r="C4" i="2"/>
  <c r="B4" i="2"/>
</calcChain>
</file>

<file path=xl/sharedStrings.xml><?xml version="1.0" encoding="utf-8"?>
<sst xmlns="http://schemas.openxmlformats.org/spreadsheetml/2006/main" count="121" uniqueCount="44">
  <si>
    <t>Sample</t>
  </si>
  <si>
    <t>Probeta</t>
  </si>
  <si>
    <t>Espesor</t>
  </si>
  <si>
    <t>Ancho</t>
  </si>
  <si>
    <t xml:space="preserve">Young </t>
  </si>
  <si>
    <t>Media</t>
  </si>
  <si>
    <t>Desv</t>
  </si>
  <si>
    <r>
      <t>s</t>
    </r>
    <r>
      <rPr>
        <b/>
        <sz val="11"/>
        <color rgb="FF000000"/>
        <rFont val="Calibri"/>
        <family val="2"/>
        <scheme val="minor"/>
      </rPr>
      <t>y(MPa)</t>
    </r>
  </si>
  <si>
    <t>Med(MPa)</t>
  </si>
  <si>
    <r>
      <t>ε</t>
    </r>
    <r>
      <rPr>
        <b/>
        <sz val="9.9"/>
        <color rgb="FF000000"/>
        <rFont val="Calibri"/>
        <family val="2"/>
        <scheme val="minor"/>
      </rPr>
      <t>y</t>
    </r>
    <r>
      <rPr>
        <b/>
        <sz val="11"/>
        <color rgb="FF000000"/>
        <rFont val="Calibri"/>
        <family val="2"/>
        <scheme val="minor"/>
      </rPr>
      <t xml:space="preserve"> (%)</t>
    </r>
  </si>
  <si>
    <r>
      <t>s</t>
    </r>
    <r>
      <rPr>
        <b/>
        <sz val="11"/>
        <color rgb="FF000000"/>
        <rFont val="Calibri"/>
        <family val="2"/>
        <scheme val="minor"/>
      </rPr>
      <t>b(MPa)</t>
    </r>
  </si>
  <si>
    <t>Media (MPa)</t>
  </si>
  <si>
    <r>
      <t>ε</t>
    </r>
    <r>
      <rPr>
        <b/>
        <sz val="9.9"/>
        <color rgb="FF000000"/>
        <rFont val="Calibri"/>
        <family val="2"/>
        <scheme val="minor"/>
      </rPr>
      <t>b</t>
    </r>
    <r>
      <rPr>
        <b/>
        <sz val="11"/>
        <color rgb="FF000000"/>
        <rFont val="Calibri"/>
        <family val="2"/>
        <scheme val="minor"/>
      </rPr>
      <t xml:space="preserve"> (%)</t>
    </r>
  </si>
  <si>
    <t>Comentario</t>
  </si>
  <si>
    <t>mm</t>
  </si>
  <si>
    <t>MPa</t>
  </si>
  <si>
    <t>PLA</t>
  </si>
  <si>
    <t>Rotura en paleta inferior</t>
  </si>
  <si>
    <t>Rotura en medio</t>
  </si>
  <si>
    <t>Rotura medio</t>
  </si>
  <si>
    <t>C3P</t>
  </si>
  <si>
    <t>Rotura paleta inferior</t>
  </si>
  <si>
    <t>C5P</t>
  </si>
  <si>
    <t>C10P</t>
  </si>
  <si>
    <t>Rotura paleta superior</t>
  </si>
  <si>
    <t>C15P</t>
  </si>
  <si>
    <t>Rutura medio</t>
  </si>
  <si>
    <t>MAL</t>
  </si>
  <si>
    <t>sin ensayar</t>
  </si>
  <si>
    <t>C20P</t>
  </si>
  <si>
    <t>L3P</t>
  </si>
  <si>
    <t>Rotura paleta arriba</t>
  </si>
  <si>
    <t>Rotura paleta abajo</t>
  </si>
  <si>
    <t>L5P</t>
  </si>
  <si>
    <t>NO</t>
  </si>
  <si>
    <t>L10P</t>
  </si>
  <si>
    <t>L15P</t>
  </si>
  <si>
    <t>Rotura en pleta inferior</t>
  </si>
  <si>
    <t>L20P</t>
  </si>
  <si>
    <t>Rotura paleta supeior</t>
  </si>
  <si>
    <t>rotura paleta inferior</t>
  </si>
  <si>
    <t>Muestra</t>
  </si>
  <si>
    <t>Young  cursor</t>
  </si>
  <si>
    <t xml:space="preserve">Young cursor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</si>
</sst>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Symbol"/>
      <family val="1"/>
      <charset val="2"/>
    </font>
    <font>
      <b/>
      <sz val="12"/>
      <color rgb="FF000000"/>
      <name val="Calibri"/>
      <family val="2"/>
      <scheme val="minor"/>
    </font>
    <font>
      <b/>
      <sz val="9.9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5" xfId="0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0" borderId="0" xfId="0" applyFont="1" applyBorder="1" applyAlignment="1">
      <alignment horizontal="center"/>
    </xf>
    <xf numFmtId="0" fontId="1" fillId="0" borderId="5" xfId="0" applyFont="1" applyBorder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0" fillId="0" borderId="0" xfId="0" applyFont="1" applyBorder="1" applyAlignment="1">
      <alignment horizontal="center"/>
    </xf>
    <xf numFmtId="0" fontId="0" fillId="0" borderId="5" xfId="0" applyFont="1" applyBorder="1"/>
    <xf numFmtId="0" fontId="0" fillId="0" borderId="0" xfId="0" applyFont="1"/>
    <xf numFmtId="164" fontId="0" fillId="0" borderId="0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0" xfId="0" applyBorder="1"/>
    <xf numFmtId="0" fontId="1" fillId="0" borderId="0" xfId="0" applyFont="1" applyBorder="1"/>
    <xf numFmtId="0" fontId="0" fillId="0" borderId="7" xfId="0" applyBorder="1"/>
    <xf numFmtId="0" fontId="1" fillId="0" borderId="7" xfId="0" applyFont="1" applyBorder="1"/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4"/>
  <sheetViews>
    <sheetView topLeftCell="A61" workbookViewId="0">
      <selection activeCell="U92" sqref="U92"/>
    </sheetView>
  </sheetViews>
  <sheetFormatPr baseColWidth="10" defaultColWidth="8.88671875" defaultRowHeight="14.4" x14ac:dyDescent="0.3"/>
  <cols>
    <col min="8" max="8" width="12.21875" customWidth="1"/>
    <col min="23" max="23" width="25.88671875" customWidth="1"/>
  </cols>
  <sheetData>
    <row r="1" spans="1:24" x14ac:dyDescent="0.3">
      <c r="A1" s="1"/>
      <c r="B1" s="1"/>
      <c r="C1" s="1"/>
      <c r="D1" s="1"/>
      <c r="E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4" x14ac:dyDescent="0.3">
      <c r="A2" s="1"/>
      <c r="B2" s="1"/>
      <c r="C2" s="1"/>
      <c r="D2" s="1"/>
      <c r="E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4" ht="15.6" x14ac:dyDescent="0.3">
      <c r="A3" s="41" t="s">
        <v>0</v>
      </c>
      <c r="B3" s="41" t="s">
        <v>1</v>
      </c>
      <c r="C3" s="2" t="s">
        <v>2</v>
      </c>
      <c r="D3" s="2" t="s">
        <v>3</v>
      </c>
      <c r="E3" s="3" t="s">
        <v>4</v>
      </c>
      <c r="F3" s="4" t="s">
        <v>5</v>
      </c>
      <c r="G3" s="2" t="s">
        <v>6</v>
      </c>
      <c r="H3" s="32" t="s">
        <v>43</v>
      </c>
      <c r="I3" s="4" t="s">
        <v>5</v>
      </c>
      <c r="J3" s="31" t="s">
        <v>6</v>
      </c>
      <c r="K3" s="5" t="s">
        <v>7</v>
      </c>
      <c r="L3" s="4" t="s">
        <v>8</v>
      </c>
      <c r="M3" s="2" t="s">
        <v>6</v>
      </c>
      <c r="N3" s="6" t="s">
        <v>9</v>
      </c>
      <c r="O3" s="4" t="s">
        <v>8</v>
      </c>
      <c r="P3" s="4" t="s">
        <v>6</v>
      </c>
      <c r="Q3" s="5" t="s">
        <v>10</v>
      </c>
      <c r="R3" s="2" t="s">
        <v>11</v>
      </c>
      <c r="S3" s="2" t="s">
        <v>6</v>
      </c>
      <c r="T3" s="6" t="s">
        <v>12</v>
      </c>
      <c r="U3" s="2" t="s">
        <v>8</v>
      </c>
      <c r="V3" s="2" t="s">
        <v>6</v>
      </c>
      <c r="W3" s="2" t="s">
        <v>13</v>
      </c>
      <c r="X3" s="7"/>
    </row>
    <row r="4" spans="1:24" ht="15.6" x14ac:dyDescent="0.3">
      <c r="A4" s="42"/>
      <c r="B4" s="42"/>
      <c r="C4" s="2" t="s">
        <v>14</v>
      </c>
      <c r="D4" s="2" t="s">
        <v>14</v>
      </c>
      <c r="E4" s="3" t="s">
        <v>15</v>
      </c>
      <c r="F4" s="4" t="s">
        <v>15</v>
      </c>
      <c r="G4" s="2"/>
      <c r="H4" s="32" t="s">
        <v>15</v>
      </c>
      <c r="I4" s="4" t="s">
        <v>15</v>
      </c>
      <c r="J4" s="31"/>
      <c r="K4" s="5"/>
      <c r="L4" s="4"/>
      <c r="M4" s="2"/>
      <c r="N4" s="6"/>
      <c r="O4" s="4"/>
      <c r="P4" s="4"/>
      <c r="Q4" s="5"/>
      <c r="R4" s="2"/>
      <c r="S4" s="2"/>
      <c r="T4" s="6"/>
      <c r="U4" s="2"/>
      <c r="V4" s="2"/>
      <c r="W4" s="2"/>
      <c r="X4" s="7"/>
    </row>
    <row r="5" spans="1:24" x14ac:dyDescent="0.3">
      <c r="A5" s="43" t="s">
        <v>16</v>
      </c>
      <c r="B5" s="9">
        <v>1</v>
      </c>
      <c r="C5" s="9">
        <v>2.13</v>
      </c>
      <c r="D5" s="9">
        <v>4.117</v>
      </c>
      <c r="E5" s="9">
        <v>1341.22</v>
      </c>
      <c r="F5" s="46">
        <f>AVERAGE(E5:E8,E11:E14)</f>
        <v>1298.6562500000002</v>
      </c>
      <c r="G5" s="46">
        <f>STDEV(E5:E8,E11:E14)</f>
        <v>25.021957179074352</v>
      </c>
      <c r="H5" s="35">
        <v>1340.14</v>
      </c>
      <c r="I5" s="46">
        <f>AVERAGE(H5:H8,H11:H14)</f>
        <v>1327.0887499999999</v>
      </c>
      <c r="J5" s="46">
        <f>STDEV(H5:H8,H11:H14)</f>
        <v>31.067620000573001</v>
      </c>
      <c r="K5" s="9">
        <v>62.48</v>
      </c>
      <c r="L5" s="46">
        <f>AVERAGE(K5:K8,K11:K14)</f>
        <v>62.786249999999995</v>
      </c>
      <c r="M5" s="46">
        <f>STDEV(K5:K8,K11:K14)</f>
        <v>3.4824865398160556</v>
      </c>
      <c r="N5" s="9">
        <v>6.73</v>
      </c>
      <c r="O5" s="46">
        <f>AVERAGE(N5:N8,N11:N14)</f>
        <v>7.4937500000000004</v>
      </c>
      <c r="P5" s="46">
        <f>STDEV(N5:N8,N11:N14)</f>
        <v>0.74553791701984251</v>
      </c>
      <c r="Q5" s="9">
        <v>59.53</v>
      </c>
      <c r="R5" s="46">
        <f>AVERAGE(Q5:Q8,Q11:Q14)</f>
        <v>59.343749999999993</v>
      </c>
      <c r="S5" s="46">
        <f>STDEV(Q5:Q8,Q11:Q14)</f>
        <v>2.8250053729405291</v>
      </c>
      <c r="T5" s="9">
        <v>7.77</v>
      </c>
      <c r="U5" s="46">
        <f>AVERAGE(T5:T8,T11:T14)</f>
        <v>8.4175000000000004</v>
      </c>
      <c r="V5" s="46">
        <f>STDEV(T5:T8,T11:T14)</f>
        <v>1.019029650486881</v>
      </c>
      <c r="W5" s="10" t="s">
        <v>17</v>
      </c>
    </row>
    <row r="6" spans="1:24" x14ac:dyDescent="0.3">
      <c r="A6" s="44"/>
      <c r="B6" s="11">
        <v>2</v>
      </c>
      <c r="C6" s="11">
        <v>2.21</v>
      </c>
      <c r="D6" s="11">
        <v>4.1219999999999999</v>
      </c>
      <c r="E6" s="11">
        <v>1272.8</v>
      </c>
      <c r="F6" s="47"/>
      <c r="G6" s="47"/>
      <c r="H6" s="36">
        <v>1297.93</v>
      </c>
      <c r="I6" s="47"/>
      <c r="J6" s="47"/>
      <c r="K6" s="11">
        <v>55.98</v>
      </c>
      <c r="L6" s="47"/>
      <c r="M6" s="47"/>
      <c r="N6" s="11">
        <v>7.12</v>
      </c>
      <c r="O6" s="47"/>
      <c r="P6" s="47"/>
      <c r="Q6" s="11">
        <v>54.82</v>
      </c>
      <c r="R6" s="47"/>
      <c r="S6" s="47"/>
      <c r="T6" s="11">
        <v>7.42</v>
      </c>
      <c r="U6" s="47"/>
      <c r="V6" s="47"/>
      <c r="W6" s="12" t="s">
        <v>17</v>
      </c>
    </row>
    <row r="7" spans="1:24" x14ac:dyDescent="0.3">
      <c r="A7" s="44"/>
      <c r="B7" s="11">
        <v>3</v>
      </c>
      <c r="C7" s="11">
        <v>2.12</v>
      </c>
      <c r="D7" s="11">
        <v>4.12</v>
      </c>
      <c r="E7" s="11">
        <v>1304.21</v>
      </c>
      <c r="F7" s="47"/>
      <c r="G7" s="47"/>
      <c r="H7" s="36">
        <v>1360.64</v>
      </c>
      <c r="I7" s="47"/>
      <c r="J7" s="47"/>
      <c r="K7" s="11">
        <v>63.86</v>
      </c>
      <c r="L7" s="47"/>
      <c r="M7" s="47"/>
      <c r="N7" s="11">
        <v>8.5</v>
      </c>
      <c r="O7" s="47"/>
      <c r="P7" s="47"/>
      <c r="Q7" s="11">
        <v>59.8</v>
      </c>
      <c r="R7" s="47"/>
      <c r="S7" s="47"/>
      <c r="T7" s="11">
        <v>10.07</v>
      </c>
      <c r="U7" s="47"/>
      <c r="V7" s="47"/>
      <c r="W7" s="12" t="str">
        <f>W6</f>
        <v>Rotura en paleta inferior</v>
      </c>
    </row>
    <row r="8" spans="1:24" x14ac:dyDescent="0.3">
      <c r="A8" s="44"/>
      <c r="B8" s="11">
        <v>4</v>
      </c>
      <c r="C8" s="11">
        <v>2.125</v>
      </c>
      <c r="D8" s="11">
        <v>4.1079999999999997</v>
      </c>
      <c r="E8" s="11">
        <v>1266.8699999999999</v>
      </c>
      <c r="F8" s="47"/>
      <c r="G8" s="47"/>
      <c r="H8" s="36">
        <v>1276.1099999999999</v>
      </c>
      <c r="I8" s="47"/>
      <c r="J8" s="47"/>
      <c r="K8" s="11">
        <v>63.83</v>
      </c>
      <c r="L8" s="47"/>
      <c r="M8" s="47"/>
      <c r="N8" s="11">
        <v>7.7</v>
      </c>
      <c r="O8" s="47"/>
      <c r="P8" s="47"/>
      <c r="Q8" s="11">
        <v>63.42</v>
      </c>
      <c r="R8" s="47"/>
      <c r="S8" s="47"/>
      <c r="T8" s="11">
        <v>7.75</v>
      </c>
      <c r="U8" s="47"/>
      <c r="V8" s="47"/>
      <c r="W8" s="12" t="str">
        <f>W7</f>
        <v>Rotura en paleta inferior</v>
      </c>
    </row>
    <row r="9" spans="1:24" s="22" customFormat="1" x14ac:dyDescent="0.3">
      <c r="A9" s="44"/>
      <c r="B9" s="20">
        <v>5</v>
      </c>
      <c r="C9" s="20">
        <v>2.105</v>
      </c>
      <c r="D9" s="20">
        <v>4.1580000000000004</v>
      </c>
      <c r="E9" s="20">
        <v>1272.4000000000001</v>
      </c>
      <c r="F9" s="47"/>
      <c r="G9" s="47"/>
      <c r="H9" s="37">
        <v>1311.6</v>
      </c>
      <c r="I9" s="47"/>
      <c r="J9" s="47"/>
      <c r="K9" s="20">
        <v>60.43</v>
      </c>
      <c r="L9" s="47"/>
      <c r="M9" s="47"/>
      <c r="N9" s="20">
        <v>7.87</v>
      </c>
      <c r="O9" s="47"/>
      <c r="P9" s="47"/>
      <c r="Q9" s="20">
        <v>60.08</v>
      </c>
      <c r="R9" s="47"/>
      <c r="S9" s="47"/>
      <c r="T9" s="20">
        <v>8.2200000000000006</v>
      </c>
      <c r="U9" s="47"/>
      <c r="V9" s="47"/>
      <c r="W9" s="21" t="str">
        <f>W8</f>
        <v>Rotura en paleta inferior</v>
      </c>
    </row>
    <row r="10" spans="1:24" s="22" customFormat="1" x14ac:dyDescent="0.3">
      <c r="A10" s="44"/>
      <c r="B10" s="20">
        <v>6</v>
      </c>
      <c r="C10" s="20">
        <v>2.125</v>
      </c>
      <c r="D10" s="20">
        <v>4.1239999999999997</v>
      </c>
      <c r="E10" s="20">
        <v>1063.49</v>
      </c>
      <c r="F10" s="47"/>
      <c r="G10" s="47"/>
      <c r="H10" s="37"/>
      <c r="I10" s="47"/>
      <c r="J10" s="47"/>
      <c r="K10" s="20">
        <v>64.08</v>
      </c>
      <c r="L10" s="47"/>
      <c r="M10" s="47"/>
      <c r="N10" s="20">
        <v>9.77</v>
      </c>
      <c r="O10" s="47"/>
      <c r="P10" s="47"/>
      <c r="Q10" s="20">
        <v>60.2</v>
      </c>
      <c r="R10" s="47"/>
      <c r="S10" s="47"/>
      <c r="T10" s="20">
        <v>10.93</v>
      </c>
      <c r="U10" s="47"/>
      <c r="V10" s="47"/>
      <c r="W10" s="21" t="str">
        <f>W9</f>
        <v>Rotura en paleta inferior</v>
      </c>
    </row>
    <row r="11" spans="1:24" x14ac:dyDescent="0.3">
      <c r="A11" s="44"/>
      <c r="B11" s="11">
        <v>7</v>
      </c>
      <c r="C11" s="11">
        <v>2.125</v>
      </c>
      <c r="D11" s="11">
        <v>4.1369999999999996</v>
      </c>
      <c r="E11" s="11">
        <v>1304.68</v>
      </c>
      <c r="F11" s="47"/>
      <c r="G11" s="47"/>
      <c r="H11" s="36">
        <v>1314.82</v>
      </c>
      <c r="I11" s="47"/>
      <c r="J11" s="47"/>
      <c r="K11" s="11">
        <v>61.21</v>
      </c>
      <c r="L11" s="47"/>
      <c r="M11" s="47"/>
      <c r="N11" s="11">
        <v>6.28</v>
      </c>
      <c r="O11" s="47"/>
      <c r="P11" s="47"/>
      <c r="Q11" s="11">
        <v>57.84</v>
      </c>
      <c r="R11" s="47"/>
      <c r="S11" s="47"/>
      <c r="T11" s="11">
        <v>7.33</v>
      </c>
      <c r="U11" s="47"/>
      <c r="V11" s="47"/>
      <c r="W11" s="12" t="str">
        <f>W10</f>
        <v>Rotura en paleta inferior</v>
      </c>
    </row>
    <row r="12" spans="1:24" x14ac:dyDescent="0.3">
      <c r="A12" s="44"/>
      <c r="B12" s="11">
        <v>8</v>
      </c>
      <c r="C12" s="11">
        <v>2.13</v>
      </c>
      <c r="D12" s="11">
        <v>4.0709999999999997</v>
      </c>
      <c r="E12" s="11">
        <v>1320.43</v>
      </c>
      <c r="F12" s="47"/>
      <c r="G12" s="47"/>
      <c r="H12" s="36">
        <v>1368.89</v>
      </c>
      <c r="I12" s="47"/>
      <c r="J12" s="47"/>
      <c r="K12" s="11">
        <v>68.36</v>
      </c>
      <c r="L12" s="47"/>
      <c r="M12" s="47"/>
      <c r="N12" s="11">
        <v>7.95</v>
      </c>
      <c r="O12" s="47"/>
      <c r="P12" s="47"/>
      <c r="Q12" s="11">
        <v>62.96</v>
      </c>
      <c r="R12" s="47"/>
      <c r="S12" s="47"/>
      <c r="T12" s="11">
        <v>9.52</v>
      </c>
      <c r="U12" s="47"/>
      <c r="V12" s="47"/>
      <c r="W12" s="12" t="s">
        <v>18</v>
      </c>
    </row>
    <row r="13" spans="1:24" x14ac:dyDescent="0.3">
      <c r="A13" s="44"/>
      <c r="B13" s="11">
        <v>9</v>
      </c>
      <c r="C13" s="11">
        <v>2.1150000000000002</v>
      </c>
      <c r="D13" s="11">
        <v>4.1210000000000004</v>
      </c>
      <c r="E13" s="11">
        <v>1279.93</v>
      </c>
      <c r="F13" s="47"/>
      <c r="G13" s="47"/>
      <c r="H13" s="36">
        <v>1336.35</v>
      </c>
      <c r="I13" s="47"/>
      <c r="J13" s="47"/>
      <c r="K13" s="11">
        <v>62.24</v>
      </c>
      <c r="L13" s="47"/>
      <c r="M13" s="47"/>
      <c r="N13" s="11">
        <v>8.15</v>
      </c>
      <c r="O13" s="47"/>
      <c r="P13" s="47"/>
      <c r="Q13" s="11">
        <v>57.67</v>
      </c>
      <c r="R13" s="47"/>
      <c r="S13" s="47"/>
      <c r="T13" s="11">
        <v>8.93</v>
      </c>
      <c r="U13" s="47"/>
      <c r="V13" s="47"/>
      <c r="W13" s="12" t="str">
        <f>W11</f>
        <v>Rotura en paleta inferior</v>
      </c>
    </row>
    <row r="14" spans="1:24" x14ac:dyDescent="0.3">
      <c r="A14" s="45"/>
      <c r="B14" s="13">
        <v>10</v>
      </c>
      <c r="C14" s="13">
        <v>2.125</v>
      </c>
      <c r="D14" s="13">
        <v>4.1609999999999996</v>
      </c>
      <c r="E14" s="13">
        <v>1299.1099999999999</v>
      </c>
      <c r="F14" s="48"/>
      <c r="G14" s="48"/>
      <c r="H14" s="38">
        <v>1321.83</v>
      </c>
      <c r="I14" s="48"/>
      <c r="J14" s="48"/>
      <c r="K14" s="13">
        <v>64.33</v>
      </c>
      <c r="L14" s="48"/>
      <c r="M14" s="48"/>
      <c r="N14" s="13">
        <v>7.52</v>
      </c>
      <c r="O14" s="48"/>
      <c r="P14" s="48"/>
      <c r="Q14" s="13">
        <v>58.71</v>
      </c>
      <c r="R14" s="48"/>
      <c r="S14" s="48"/>
      <c r="T14" s="13">
        <v>8.5500000000000007</v>
      </c>
      <c r="U14" s="48"/>
      <c r="V14" s="48"/>
      <c r="W14" s="14" t="s">
        <v>19</v>
      </c>
      <c r="X14" s="15"/>
    </row>
    <row r="15" spans="1:24" x14ac:dyDescent="0.3">
      <c r="A15" s="43" t="s">
        <v>20</v>
      </c>
      <c r="B15" s="9">
        <v>1</v>
      </c>
      <c r="C15" s="9">
        <v>2.15</v>
      </c>
      <c r="D15" s="9">
        <v>4.1059999999999999</v>
      </c>
      <c r="E15" s="9">
        <v>1301.8800000000001</v>
      </c>
      <c r="F15" s="46">
        <f>AVERAGE(E15:E17,E19:E22)</f>
        <v>1364.0085714285717</v>
      </c>
      <c r="G15" s="47">
        <f>STDEV(E15:E17,E19:E22)</f>
        <v>40.863922730843854</v>
      </c>
      <c r="H15">
        <v>1303.27</v>
      </c>
      <c r="I15" s="46">
        <f>AVERAGE(H15:H17,H19:H22)</f>
        <v>1421.3871428571426</v>
      </c>
      <c r="J15" s="46">
        <f>STDEV(H15:H17,H19:H22)</f>
        <v>60.152350387518993</v>
      </c>
      <c r="K15" s="9">
        <v>52.52</v>
      </c>
      <c r="L15" s="46">
        <f>AVERAGE(K15:K17,K19:K22)</f>
        <v>51.542857142857152</v>
      </c>
      <c r="M15" s="46">
        <f>STDEV(K15:K17,K19:K22)</f>
        <v>5.4910919202095378</v>
      </c>
      <c r="N15" s="9">
        <v>5.83</v>
      </c>
      <c r="O15" s="46">
        <f>AVERAGE(N15:N17,N19:N22)</f>
        <v>5.9985714285714282</v>
      </c>
      <c r="P15" s="46">
        <f>STDEV(N15:N17,N19:N22)</f>
        <v>0.51873013444463834</v>
      </c>
      <c r="Q15" s="9">
        <v>49.57</v>
      </c>
      <c r="R15" s="46">
        <f>AVERAGE(Q15:Q17,Q19:Q22)</f>
        <v>48.48714285714285</v>
      </c>
      <c r="S15" s="46">
        <f>STDEV(Q15:Q17,Q19:Q22)</f>
        <v>5.5491011713181377</v>
      </c>
      <c r="T15" s="9">
        <v>6.73</v>
      </c>
      <c r="U15" s="46">
        <f>AVERAGE(T15:T17,T19:T22)</f>
        <v>6.8357142857142845</v>
      </c>
      <c r="V15" s="46">
        <f>STDEV(T15:T17,T19:T22)</f>
        <v>0.64704088337747612</v>
      </c>
      <c r="W15" s="10" t="s">
        <v>21</v>
      </c>
    </row>
    <row r="16" spans="1:24" x14ac:dyDescent="0.3">
      <c r="A16" s="44"/>
      <c r="B16" s="11">
        <v>2</v>
      </c>
      <c r="C16" s="11">
        <v>2.125</v>
      </c>
      <c r="D16" s="11">
        <v>4.0579999999999998</v>
      </c>
      <c r="E16" s="11">
        <v>1377.14</v>
      </c>
      <c r="F16" s="47"/>
      <c r="G16" s="47"/>
      <c r="H16">
        <v>1449.85</v>
      </c>
      <c r="I16" s="47"/>
      <c r="J16" s="47"/>
      <c r="K16" s="11">
        <v>48.86</v>
      </c>
      <c r="L16" s="47"/>
      <c r="M16" s="47"/>
      <c r="N16" s="11">
        <v>6.1</v>
      </c>
      <c r="O16" s="47"/>
      <c r="P16" s="47"/>
      <c r="Q16" s="11">
        <v>43.88</v>
      </c>
      <c r="R16" s="47"/>
      <c r="S16" s="47"/>
      <c r="T16" s="11">
        <v>7.42</v>
      </c>
      <c r="U16" s="47"/>
      <c r="V16" s="47"/>
      <c r="W16" s="12" t="s">
        <v>19</v>
      </c>
    </row>
    <row r="17" spans="1:24" x14ac:dyDescent="0.3">
      <c r="A17" s="44"/>
      <c r="B17" s="11">
        <v>3</v>
      </c>
      <c r="C17" s="11">
        <v>2.1150000000000002</v>
      </c>
      <c r="D17" s="11">
        <v>4.0330000000000004</v>
      </c>
      <c r="E17" s="11">
        <v>1413.87</v>
      </c>
      <c r="F17" s="47"/>
      <c r="G17" s="47"/>
      <c r="H17">
        <v>1482.49</v>
      </c>
      <c r="I17" s="47"/>
      <c r="J17" s="47"/>
      <c r="K17" s="11">
        <v>62.11</v>
      </c>
      <c r="L17" s="47"/>
      <c r="M17" s="47"/>
      <c r="N17" s="11">
        <v>6.95</v>
      </c>
      <c r="O17" s="47"/>
      <c r="P17" s="47"/>
      <c r="Q17" s="11">
        <v>58.55</v>
      </c>
      <c r="R17" s="47"/>
      <c r="S17" s="47"/>
      <c r="T17" s="11">
        <v>7.67</v>
      </c>
      <c r="U17" s="47"/>
      <c r="V17" s="47"/>
      <c r="W17" s="12" t="str">
        <f>W16</f>
        <v>Rotura medio</v>
      </c>
    </row>
    <row r="18" spans="1:24" s="22" customFormat="1" x14ac:dyDescent="0.3">
      <c r="A18" s="44"/>
      <c r="B18" s="20">
        <v>4</v>
      </c>
      <c r="C18" s="20">
        <v>2.2250000000000001</v>
      </c>
      <c r="D18" s="20">
        <v>4.0410000000000004</v>
      </c>
      <c r="E18" s="20">
        <v>1111.04</v>
      </c>
      <c r="F18" s="47"/>
      <c r="G18" s="47"/>
      <c r="I18" s="47"/>
      <c r="J18" s="47"/>
      <c r="K18" s="20">
        <v>40.14</v>
      </c>
      <c r="L18" s="47"/>
      <c r="M18" s="47"/>
      <c r="N18" s="20">
        <v>4.7699999999999996</v>
      </c>
      <c r="O18" s="47"/>
      <c r="P18" s="47"/>
      <c r="Q18" s="20">
        <v>37.229999999999997</v>
      </c>
      <c r="R18" s="47"/>
      <c r="S18" s="47"/>
      <c r="T18" s="20">
        <v>5.0199999999999996</v>
      </c>
      <c r="U18" s="47"/>
      <c r="V18" s="47"/>
      <c r="W18" s="21" t="s">
        <v>21</v>
      </c>
    </row>
    <row r="19" spans="1:24" x14ac:dyDescent="0.3">
      <c r="A19" s="44"/>
      <c r="B19" s="11">
        <v>5</v>
      </c>
      <c r="C19" s="11">
        <v>2.1</v>
      </c>
      <c r="D19" s="11">
        <v>4.1100000000000003</v>
      </c>
      <c r="E19" s="11">
        <v>1335.01</v>
      </c>
      <c r="F19" s="47"/>
      <c r="G19" s="47"/>
      <c r="H19">
        <v>1399.95</v>
      </c>
      <c r="I19" s="47"/>
      <c r="J19" s="47"/>
      <c r="K19" s="11">
        <v>44.18</v>
      </c>
      <c r="L19" s="47"/>
      <c r="M19" s="47"/>
      <c r="N19" s="11">
        <v>5.27</v>
      </c>
      <c r="O19" s="47"/>
      <c r="P19" s="47"/>
      <c r="Q19" s="11">
        <v>41.64</v>
      </c>
      <c r="R19" s="47"/>
      <c r="S19" s="47"/>
      <c r="T19" s="11">
        <v>6.15</v>
      </c>
      <c r="U19" s="47"/>
      <c r="V19" s="47"/>
      <c r="W19" s="12" t="str">
        <f>W18</f>
        <v>Rotura paleta inferior</v>
      </c>
    </row>
    <row r="20" spans="1:24" x14ac:dyDescent="0.3">
      <c r="A20" s="44"/>
      <c r="B20" s="11">
        <v>6</v>
      </c>
      <c r="C20" s="11">
        <v>2.105</v>
      </c>
      <c r="D20" s="11">
        <v>4.0789999999999997</v>
      </c>
      <c r="E20" s="11">
        <v>1367.59</v>
      </c>
      <c r="F20" s="47"/>
      <c r="G20" s="47"/>
      <c r="H20">
        <v>1454.55</v>
      </c>
      <c r="I20" s="47"/>
      <c r="J20" s="47"/>
      <c r="K20" s="11">
        <v>51.53</v>
      </c>
      <c r="L20" s="47"/>
      <c r="M20" s="47"/>
      <c r="N20" s="11">
        <v>5.88</v>
      </c>
      <c r="O20" s="47"/>
      <c r="P20" s="47"/>
      <c r="Q20" s="11">
        <v>46.8</v>
      </c>
      <c r="R20" s="47"/>
      <c r="S20" s="47"/>
      <c r="T20" s="11">
        <v>7.33</v>
      </c>
      <c r="U20" s="47"/>
      <c r="V20" s="47"/>
      <c r="W20" s="12" t="str">
        <f>W19</f>
        <v>Rotura paleta inferior</v>
      </c>
    </row>
    <row r="21" spans="1:24" x14ac:dyDescent="0.3">
      <c r="A21" s="44"/>
      <c r="B21" s="11">
        <v>7</v>
      </c>
      <c r="C21" s="11">
        <v>2.12</v>
      </c>
      <c r="D21" s="11">
        <v>4.0599999999999996</v>
      </c>
      <c r="E21" s="11">
        <v>1410.53</v>
      </c>
      <c r="F21" s="47"/>
      <c r="G21" s="47"/>
      <c r="H21">
        <v>1457.31</v>
      </c>
      <c r="I21" s="47"/>
      <c r="J21" s="47"/>
      <c r="K21" s="11">
        <v>52.5</v>
      </c>
      <c r="L21" s="47"/>
      <c r="M21" s="47"/>
      <c r="N21" s="11">
        <v>5.73</v>
      </c>
      <c r="O21" s="47"/>
      <c r="P21" s="47"/>
      <c r="Q21" s="11">
        <v>51.65</v>
      </c>
      <c r="R21" s="47"/>
      <c r="S21" s="47"/>
      <c r="T21" s="11">
        <v>6.03</v>
      </c>
      <c r="U21" s="47"/>
      <c r="V21" s="47"/>
      <c r="W21" s="12" t="str">
        <f>W20</f>
        <v>Rotura paleta inferior</v>
      </c>
    </row>
    <row r="22" spans="1:24" x14ac:dyDescent="0.3">
      <c r="A22" s="45"/>
      <c r="B22" s="13">
        <v>8</v>
      </c>
      <c r="C22" s="13">
        <v>2.09</v>
      </c>
      <c r="D22" s="13">
        <v>4.0750000000000002</v>
      </c>
      <c r="E22" s="13">
        <v>1342.04</v>
      </c>
      <c r="F22" s="47"/>
      <c r="G22" s="47"/>
      <c r="H22">
        <v>1402.29</v>
      </c>
      <c r="I22" s="48"/>
      <c r="J22" s="48"/>
      <c r="K22" s="13">
        <v>49.1</v>
      </c>
      <c r="L22" s="48"/>
      <c r="M22" s="48"/>
      <c r="N22" s="13">
        <v>6.23</v>
      </c>
      <c r="O22" s="48"/>
      <c r="P22" s="48"/>
      <c r="Q22" s="13">
        <v>47.32</v>
      </c>
      <c r="R22" s="48"/>
      <c r="S22" s="48"/>
      <c r="T22" s="13">
        <v>6.52</v>
      </c>
      <c r="U22" s="48"/>
      <c r="V22" s="48"/>
      <c r="W22" s="14" t="s">
        <v>21</v>
      </c>
      <c r="X22" s="15"/>
    </row>
    <row r="23" spans="1:24" x14ac:dyDescent="0.3">
      <c r="A23" s="43" t="s">
        <v>22</v>
      </c>
      <c r="B23" s="9">
        <v>1</v>
      </c>
      <c r="C23" s="9">
        <v>2.15</v>
      </c>
      <c r="D23" s="9">
        <v>4.0279999999999996</v>
      </c>
      <c r="E23" s="9">
        <v>1252.3399999999999</v>
      </c>
      <c r="F23" s="46">
        <f>AVERAGE(E23:E28)</f>
        <v>1280.07</v>
      </c>
      <c r="G23" s="46">
        <f>STDEV(E23:E28)</f>
        <v>69.581396076825015</v>
      </c>
      <c r="H23" s="35">
        <v>1282.17</v>
      </c>
      <c r="I23" s="46">
        <f>AVERAGE(H23:H28)</f>
        <v>1303.3766666666668</v>
      </c>
      <c r="J23" s="46">
        <f>STDEV(H23:H28)</f>
        <v>79.539877713425327</v>
      </c>
      <c r="K23" s="9">
        <v>55.73</v>
      </c>
      <c r="L23" s="46">
        <f>AVERAGE(K23:K28)</f>
        <v>45.763333333333343</v>
      </c>
      <c r="M23" s="46">
        <f>STDEV(K23:K28)</f>
        <v>7.5693319828545942</v>
      </c>
      <c r="N23" s="9">
        <v>6.43</v>
      </c>
      <c r="O23" s="46">
        <f>AVERAGE(N23:N28)</f>
        <v>5.5749999999999993</v>
      </c>
      <c r="P23" s="46">
        <f>STDEV(N23:N28)</f>
        <v>0.65762451292512392</v>
      </c>
      <c r="Q23" s="9">
        <v>54.28</v>
      </c>
      <c r="R23" s="46">
        <f>AVERAGE(Q23:Q28)</f>
        <v>42.613333333333337</v>
      </c>
      <c r="S23" s="46">
        <f>STDEV(Q23:Q28)</f>
        <v>7.6849975059635645</v>
      </c>
      <c r="T23" s="9">
        <v>6.83</v>
      </c>
      <c r="U23" s="46">
        <f>AVERAGE(T23:T28)</f>
        <v>6.5716666666666654</v>
      </c>
      <c r="V23" s="46">
        <f>STDEV(T23:T28)</f>
        <v>0.95182806570655709</v>
      </c>
      <c r="W23" s="10" t="s">
        <v>21</v>
      </c>
    </row>
    <row r="24" spans="1:24" x14ac:dyDescent="0.3">
      <c r="A24" s="44"/>
      <c r="B24" s="11">
        <v>2</v>
      </c>
      <c r="C24" s="11">
        <v>2.335</v>
      </c>
      <c r="D24" s="11">
        <v>4.1150000000000002</v>
      </c>
      <c r="E24" s="11">
        <v>1241.1600000000001</v>
      </c>
      <c r="F24" s="47"/>
      <c r="G24" s="47"/>
      <c r="H24" s="36">
        <v>1246.67</v>
      </c>
      <c r="I24" s="47"/>
      <c r="J24" s="47"/>
      <c r="K24" s="11">
        <v>52.15</v>
      </c>
      <c r="L24" s="47"/>
      <c r="M24" s="47"/>
      <c r="N24" s="11">
        <v>5.83</v>
      </c>
      <c r="O24" s="47"/>
      <c r="P24" s="47"/>
      <c r="Q24" s="11">
        <v>47.95</v>
      </c>
      <c r="R24" s="47"/>
      <c r="S24" s="47"/>
      <c r="T24" s="11">
        <v>7.15</v>
      </c>
      <c r="U24" s="47"/>
      <c r="V24" s="47"/>
      <c r="W24" s="12" t="s">
        <v>19</v>
      </c>
    </row>
    <row r="25" spans="1:24" x14ac:dyDescent="0.3">
      <c r="A25" s="44"/>
      <c r="B25" s="16">
        <v>3</v>
      </c>
      <c r="C25" s="16">
        <v>2.1850000000000001</v>
      </c>
      <c r="D25" s="16">
        <v>4.0759999999999996</v>
      </c>
      <c r="E25" s="16">
        <v>1263.58</v>
      </c>
      <c r="F25" s="47"/>
      <c r="G25" s="47"/>
      <c r="H25" s="36">
        <v>1273.1500000000001</v>
      </c>
      <c r="I25" s="47"/>
      <c r="J25" s="47"/>
      <c r="K25" s="16">
        <v>45.27</v>
      </c>
      <c r="L25" s="47"/>
      <c r="M25" s="47"/>
      <c r="N25" s="16">
        <v>5.37</v>
      </c>
      <c r="O25" s="47"/>
      <c r="P25" s="47"/>
      <c r="Q25" s="16">
        <v>42.29</v>
      </c>
      <c r="R25" s="47"/>
      <c r="S25" s="47"/>
      <c r="T25" s="16">
        <v>6.6</v>
      </c>
      <c r="U25" s="47"/>
      <c r="V25" s="47"/>
      <c r="W25" s="17" t="s">
        <v>19</v>
      </c>
      <c r="X25" s="15"/>
    </row>
    <row r="26" spans="1:24" x14ac:dyDescent="0.3">
      <c r="A26" s="44"/>
      <c r="B26" s="11">
        <v>4</v>
      </c>
      <c r="C26" s="11">
        <v>2.335</v>
      </c>
      <c r="D26" s="11">
        <v>4.0519999999999996</v>
      </c>
      <c r="E26" s="11">
        <v>1197.68</v>
      </c>
      <c r="F26" s="47"/>
      <c r="G26" s="47"/>
      <c r="H26" s="36">
        <v>1218.8800000000001</v>
      </c>
      <c r="I26" s="47"/>
      <c r="J26" s="47"/>
      <c r="K26" s="11">
        <v>40.22</v>
      </c>
      <c r="L26" s="47"/>
      <c r="M26" s="47"/>
      <c r="N26" s="11">
        <v>5.27</v>
      </c>
      <c r="O26" s="47"/>
      <c r="P26" s="47"/>
      <c r="Q26" s="11">
        <v>35.700000000000003</v>
      </c>
      <c r="R26" s="47"/>
      <c r="S26" s="47"/>
      <c r="T26" s="11">
        <v>6.7</v>
      </c>
      <c r="U26" s="47"/>
      <c r="V26" s="47"/>
      <c r="W26" s="12" t="s">
        <v>21</v>
      </c>
    </row>
    <row r="27" spans="1:24" x14ac:dyDescent="0.3">
      <c r="A27" s="44"/>
      <c r="B27" s="11">
        <v>5</v>
      </c>
      <c r="C27" s="11">
        <v>2.1150000000000002</v>
      </c>
      <c r="D27" s="11">
        <v>4.0529999999999999</v>
      </c>
      <c r="E27" s="11">
        <v>1386.98</v>
      </c>
      <c r="F27" s="47"/>
      <c r="G27" s="47"/>
      <c r="H27" s="36">
        <v>1425.77</v>
      </c>
      <c r="I27" s="47"/>
      <c r="J27" s="47"/>
      <c r="K27" s="11">
        <v>46.18</v>
      </c>
      <c r="L27" s="47"/>
      <c r="M27" s="47"/>
      <c r="N27" s="11">
        <v>6</v>
      </c>
      <c r="O27" s="47"/>
      <c r="P27" s="47"/>
      <c r="Q27" s="11">
        <v>41.92</v>
      </c>
      <c r="R27" s="47"/>
      <c r="S27" s="47"/>
      <c r="T27" s="11">
        <v>7.42</v>
      </c>
      <c r="U27" s="47"/>
      <c r="V27" s="47"/>
      <c r="W27" s="12" t="str">
        <f>W26</f>
        <v>Rotura paleta inferior</v>
      </c>
    </row>
    <row r="28" spans="1:24" x14ac:dyDescent="0.3">
      <c r="A28" s="45"/>
      <c r="B28" s="18">
        <v>6</v>
      </c>
      <c r="C28" s="18">
        <v>2.11</v>
      </c>
      <c r="D28" s="18">
        <v>4.08</v>
      </c>
      <c r="E28" s="18">
        <v>1338.68</v>
      </c>
      <c r="F28" s="48"/>
      <c r="G28" s="48"/>
      <c r="H28" s="38">
        <v>1373.62</v>
      </c>
      <c r="I28" s="48"/>
      <c r="J28" s="48"/>
      <c r="K28" s="18">
        <v>35.03</v>
      </c>
      <c r="L28" s="48"/>
      <c r="M28" s="48"/>
      <c r="N28" s="18">
        <v>4.55</v>
      </c>
      <c r="O28" s="48"/>
      <c r="P28" s="48"/>
      <c r="Q28" s="18">
        <v>33.54</v>
      </c>
      <c r="R28" s="48"/>
      <c r="S28" s="48"/>
      <c r="T28" s="18">
        <v>4.7300000000000004</v>
      </c>
      <c r="U28" s="48"/>
      <c r="V28" s="48"/>
      <c r="W28" s="19" t="s">
        <v>21</v>
      </c>
    </row>
    <row r="29" spans="1:24" x14ac:dyDescent="0.3">
      <c r="A29" s="43" t="s">
        <v>23</v>
      </c>
      <c r="B29" s="9">
        <v>1</v>
      </c>
      <c r="C29" s="9">
        <v>2.1349999999999998</v>
      </c>
      <c r="D29" s="9">
        <v>4.08</v>
      </c>
      <c r="E29" s="9">
        <v>1426.25</v>
      </c>
      <c r="F29" s="47">
        <f>AVERAGE(E29:E31,E33:E34)</f>
        <v>1374.4159999999997</v>
      </c>
      <c r="G29" s="47">
        <f>STDEV(E29:E31,E33:E34)</f>
        <v>58.34685107184449</v>
      </c>
      <c r="H29">
        <v>1435.81</v>
      </c>
      <c r="I29" s="47">
        <f>AVERAGE(H29:H31,H33:H34)</f>
        <v>1384.2139999999999</v>
      </c>
      <c r="J29" s="47">
        <f>STDEV(H29:H31,H33:H34)</f>
        <v>54.576501628448085</v>
      </c>
      <c r="K29" s="9">
        <v>23.12</v>
      </c>
      <c r="L29" s="46">
        <f>AVERAGE(K29:K31,K33:K34)</f>
        <v>32.154000000000003</v>
      </c>
      <c r="M29" s="46">
        <f>STDEV(K29:K31,K33:K34)</f>
        <v>5.1315962428858173</v>
      </c>
      <c r="N29" s="9">
        <v>3.12</v>
      </c>
      <c r="O29" s="46">
        <f>AVERAGE(N29:N31,N33:N34)</f>
        <v>3.9460000000000002</v>
      </c>
      <c r="P29" s="46">
        <f>STDEV(N29:N31,N33:N34)</f>
        <v>0.56100802133302952</v>
      </c>
      <c r="Q29" s="9">
        <v>18.71</v>
      </c>
      <c r="R29" s="46">
        <f>AVERAGE(Q29:Q31,Q33:Q34)</f>
        <v>27.862000000000002</v>
      </c>
      <c r="S29" s="46">
        <f>STDEV(Q29:Q31,Q33:Q34)</f>
        <v>5.2833389064113634</v>
      </c>
      <c r="T29" s="9">
        <v>23.6</v>
      </c>
      <c r="U29" s="46">
        <f>AVERAGE(T29:T31,T33:T34)</f>
        <v>22.4</v>
      </c>
      <c r="V29" s="46">
        <f>STDEV(T29:T31,T33:T34)</f>
        <v>3.8202028741939804</v>
      </c>
      <c r="W29" s="10" t="s">
        <v>24</v>
      </c>
    </row>
    <row r="30" spans="1:24" x14ac:dyDescent="0.3">
      <c r="A30" s="44"/>
      <c r="B30" s="11">
        <v>2</v>
      </c>
      <c r="C30" s="11">
        <v>2.1150000000000002</v>
      </c>
      <c r="D30" s="11">
        <v>4.069</v>
      </c>
      <c r="E30" s="11">
        <v>1336.49</v>
      </c>
      <c r="F30" s="47"/>
      <c r="G30" s="47"/>
      <c r="H30">
        <v>1366.7</v>
      </c>
      <c r="I30" s="47"/>
      <c r="J30" s="47"/>
      <c r="K30" s="11">
        <v>35.07</v>
      </c>
      <c r="L30" s="47"/>
      <c r="M30" s="47"/>
      <c r="N30" s="11">
        <v>4.2300000000000004</v>
      </c>
      <c r="O30" s="47"/>
      <c r="P30" s="47"/>
      <c r="Q30" s="11">
        <v>30.55</v>
      </c>
      <c r="R30" s="47"/>
      <c r="S30" s="47"/>
      <c r="T30" s="11">
        <v>15.75</v>
      </c>
      <c r="U30" s="47"/>
      <c r="V30" s="47"/>
      <c r="W30" s="12" t="s">
        <v>21</v>
      </c>
    </row>
    <row r="31" spans="1:24" x14ac:dyDescent="0.3">
      <c r="A31" s="44"/>
      <c r="B31" s="16">
        <v>3</v>
      </c>
      <c r="C31" s="16">
        <v>2.12</v>
      </c>
      <c r="D31" s="16">
        <v>4.0510000000000002</v>
      </c>
      <c r="E31" s="16">
        <v>1364.24</v>
      </c>
      <c r="F31" s="47"/>
      <c r="G31" s="47"/>
      <c r="H31">
        <v>1368.09</v>
      </c>
      <c r="I31" s="47"/>
      <c r="J31" s="47"/>
      <c r="K31" s="16">
        <v>34.5</v>
      </c>
      <c r="L31" s="47"/>
      <c r="M31" s="47"/>
      <c r="N31" s="16">
        <v>3.97</v>
      </c>
      <c r="O31" s="47"/>
      <c r="P31" s="47"/>
      <c r="Q31" s="16">
        <v>29.52</v>
      </c>
      <c r="R31" s="47"/>
      <c r="S31" s="47"/>
      <c r="T31" s="16">
        <v>23.28</v>
      </c>
      <c r="U31" s="47"/>
      <c r="V31" s="47"/>
      <c r="W31" s="17" t="s">
        <v>19</v>
      </c>
      <c r="X31" s="15"/>
    </row>
    <row r="32" spans="1:24" x14ac:dyDescent="0.3">
      <c r="A32" s="44"/>
      <c r="B32" s="20">
        <v>4</v>
      </c>
      <c r="C32" s="20">
        <v>2.1150000000000002</v>
      </c>
      <c r="D32" s="20">
        <v>4.0890000000000004</v>
      </c>
      <c r="E32" s="20">
        <v>1185.8499999999999</v>
      </c>
      <c r="F32" s="47"/>
      <c r="G32" s="47"/>
      <c r="H32" s="22">
        <v>1253.4100000000001</v>
      </c>
      <c r="I32" s="47"/>
      <c r="J32" s="47"/>
      <c r="K32" s="20">
        <v>7.02</v>
      </c>
      <c r="L32" s="47"/>
      <c r="M32" s="47"/>
      <c r="N32" s="20">
        <v>1.98</v>
      </c>
      <c r="O32" s="47"/>
      <c r="P32" s="47"/>
      <c r="Q32" s="20">
        <v>4.92</v>
      </c>
      <c r="R32" s="47"/>
      <c r="S32" s="47"/>
      <c r="T32" s="20">
        <v>19.3</v>
      </c>
      <c r="U32" s="47"/>
      <c r="V32" s="47"/>
      <c r="W32" s="21" t="str">
        <f>W31</f>
        <v>Rotura medio</v>
      </c>
      <c r="X32" s="22"/>
    </row>
    <row r="33" spans="1:24" x14ac:dyDescent="0.3">
      <c r="A33" s="44"/>
      <c r="B33" s="11">
        <v>5</v>
      </c>
      <c r="C33" s="11">
        <v>2.125</v>
      </c>
      <c r="D33" s="11">
        <v>4.0949999999999998</v>
      </c>
      <c r="E33" s="11">
        <v>1304.06</v>
      </c>
      <c r="F33" s="47"/>
      <c r="G33" s="47"/>
      <c r="H33">
        <v>1309.95</v>
      </c>
      <c r="I33" s="47"/>
      <c r="J33" s="47"/>
      <c r="K33" s="11">
        <v>35.18</v>
      </c>
      <c r="L33" s="47"/>
      <c r="M33" s="47"/>
      <c r="N33" s="11">
        <v>4.63</v>
      </c>
      <c r="O33" s="47"/>
      <c r="P33" s="47"/>
      <c r="Q33" s="11">
        <v>32.049999999999997</v>
      </c>
      <c r="R33" s="47"/>
      <c r="S33" s="47"/>
      <c r="T33" s="11">
        <v>25.55</v>
      </c>
      <c r="U33" s="47"/>
      <c r="V33" s="47"/>
      <c r="W33" s="12" t="s">
        <v>18</v>
      </c>
    </row>
    <row r="34" spans="1:24" x14ac:dyDescent="0.3">
      <c r="A34" s="45"/>
      <c r="B34" s="18">
        <v>6</v>
      </c>
      <c r="C34" s="18">
        <v>2.12</v>
      </c>
      <c r="D34" s="18">
        <v>4.1050000000000004</v>
      </c>
      <c r="E34" s="18">
        <v>1441.04</v>
      </c>
      <c r="F34" s="47"/>
      <c r="G34" s="47"/>
      <c r="H34">
        <v>1440.52</v>
      </c>
      <c r="I34" s="47"/>
      <c r="J34" s="47"/>
      <c r="K34" s="18">
        <v>32.9</v>
      </c>
      <c r="L34" s="48"/>
      <c r="M34" s="48"/>
      <c r="N34" s="18">
        <v>3.78</v>
      </c>
      <c r="O34" s="48"/>
      <c r="P34" s="48"/>
      <c r="Q34" s="18">
        <v>28.48</v>
      </c>
      <c r="R34" s="48"/>
      <c r="S34" s="48"/>
      <c r="T34" s="18">
        <v>23.82</v>
      </c>
      <c r="U34" s="48"/>
      <c r="V34" s="48"/>
      <c r="W34" s="19" t="s">
        <v>18</v>
      </c>
    </row>
    <row r="35" spans="1:24" x14ac:dyDescent="0.3">
      <c r="A35" s="43" t="s">
        <v>25</v>
      </c>
      <c r="B35" s="9">
        <v>1</v>
      </c>
      <c r="C35" s="9">
        <v>2.145</v>
      </c>
      <c r="D35" s="9">
        <v>4.1710000000000003</v>
      </c>
      <c r="E35" s="9">
        <v>1291.6099999999999</v>
      </c>
      <c r="F35" s="46">
        <f>AVERAGE(E35:E38,E40)</f>
        <v>1331.2260000000001</v>
      </c>
      <c r="G35" s="46">
        <f>STDEV(E35,E36,E37,E38,E40)</f>
        <v>59.32365742265057</v>
      </c>
      <c r="H35" s="35">
        <v>1303.3699999999999</v>
      </c>
      <c r="I35" s="46">
        <f>AVERAGE(H35:H38,H40)</f>
        <v>1337.25</v>
      </c>
      <c r="J35" s="46">
        <f>STDEV(H35,H36,H37,H38,H40)</f>
        <v>45.257714811952297</v>
      </c>
      <c r="K35" s="9">
        <v>28.8</v>
      </c>
      <c r="L35" s="46">
        <f>AVERAGE(K35:K38,K40)</f>
        <v>27.338000000000001</v>
      </c>
      <c r="M35" s="46">
        <f>STDEV(K35,K36,K37,K38,K40)</f>
        <v>2.4380873651286574</v>
      </c>
      <c r="N35" s="9">
        <v>3.87</v>
      </c>
      <c r="O35" s="46">
        <f>AVERAGE(N35:N38,N40)</f>
        <v>3.5939999999999999</v>
      </c>
      <c r="P35" s="46">
        <f>STDEV(N35,N36,N37,N38,N40)</f>
        <v>0.35934662931492767</v>
      </c>
      <c r="Q35" s="9">
        <v>25.34</v>
      </c>
      <c r="R35" s="46">
        <f>AVERAGE(Q35:Q38,Q40)</f>
        <v>24.05</v>
      </c>
      <c r="S35" s="46">
        <f>STDEV(Q35,Q36,Q37,Q38,Q40)</f>
        <v>2.5222906256020545</v>
      </c>
      <c r="T35" s="9">
        <v>23.28</v>
      </c>
      <c r="U35" s="46">
        <f>AVERAGE(T35:T38,T40)</f>
        <v>22.946000000000002</v>
      </c>
      <c r="V35" s="46">
        <f>STDEV(T35,T36,T37,T38,T40)</f>
        <v>2.0884276382005678</v>
      </c>
      <c r="W35" s="10" t="s">
        <v>19</v>
      </c>
    </row>
    <row r="36" spans="1:24" x14ac:dyDescent="0.3">
      <c r="A36" s="44"/>
      <c r="B36" s="16">
        <v>2</v>
      </c>
      <c r="C36" s="16">
        <v>2.125</v>
      </c>
      <c r="D36" s="16">
        <v>4.13</v>
      </c>
      <c r="E36" s="16">
        <v>1299.74</v>
      </c>
      <c r="F36" s="47"/>
      <c r="G36" s="47"/>
      <c r="H36" s="36">
        <v>1333.11</v>
      </c>
      <c r="I36" s="47"/>
      <c r="J36" s="47"/>
      <c r="K36" s="16">
        <v>27.97</v>
      </c>
      <c r="L36" s="47"/>
      <c r="M36" s="47"/>
      <c r="N36" s="16">
        <v>3.83</v>
      </c>
      <c r="O36" s="47"/>
      <c r="P36" s="47"/>
      <c r="Q36" s="16">
        <v>25.11</v>
      </c>
      <c r="R36" s="47"/>
      <c r="S36" s="47"/>
      <c r="T36" s="16">
        <v>25.7</v>
      </c>
      <c r="U36" s="47"/>
      <c r="V36" s="47"/>
      <c r="W36" s="17" t="s">
        <v>17</v>
      </c>
      <c r="X36" s="15"/>
    </row>
    <row r="37" spans="1:24" x14ac:dyDescent="0.3">
      <c r="A37" s="44"/>
      <c r="B37" s="11">
        <v>3</v>
      </c>
      <c r="C37" s="11">
        <v>2.12</v>
      </c>
      <c r="D37" s="11">
        <v>4.0910000000000002</v>
      </c>
      <c r="E37" s="11">
        <v>1384.97</v>
      </c>
      <c r="F37" s="47"/>
      <c r="G37" s="47"/>
      <c r="H37" s="36">
        <v>1387.69</v>
      </c>
      <c r="I37" s="47"/>
      <c r="J37" s="47"/>
      <c r="K37" s="11">
        <v>29</v>
      </c>
      <c r="L37" s="47"/>
      <c r="M37" s="47"/>
      <c r="N37" s="11">
        <v>3.4</v>
      </c>
      <c r="O37" s="47"/>
      <c r="P37" s="47"/>
      <c r="Q37" s="11">
        <v>26.07</v>
      </c>
      <c r="R37" s="47"/>
      <c r="S37" s="47"/>
      <c r="T37" s="11">
        <v>21.33</v>
      </c>
      <c r="U37" s="47"/>
      <c r="V37" s="47"/>
      <c r="W37" s="12" t="s">
        <v>26</v>
      </c>
    </row>
    <row r="38" spans="1:24" x14ac:dyDescent="0.3">
      <c r="A38" s="44"/>
      <c r="B38" s="11">
        <v>4</v>
      </c>
      <c r="C38" s="11">
        <v>2.1349999999999998</v>
      </c>
      <c r="D38" s="11">
        <v>4.1120000000000001</v>
      </c>
      <c r="E38" s="11">
        <v>1274.8</v>
      </c>
      <c r="F38" s="47"/>
      <c r="G38" s="47"/>
      <c r="H38" s="36">
        <v>1284.0999999999999</v>
      </c>
      <c r="I38" s="47"/>
      <c r="J38" s="47"/>
      <c r="K38" s="11">
        <v>27.85</v>
      </c>
      <c r="L38" s="47"/>
      <c r="M38" s="47"/>
      <c r="N38" s="11">
        <v>3.82</v>
      </c>
      <c r="O38" s="47"/>
      <c r="P38" s="47"/>
      <c r="Q38" s="11">
        <v>23.99</v>
      </c>
      <c r="R38" s="47"/>
      <c r="S38" s="47"/>
      <c r="T38" s="11">
        <v>20.47</v>
      </c>
      <c r="U38" s="47"/>
      <c r="V38" s="47"/>
      <c r="W38" s="12" t="s">
        <v>19</v>
      </c>
    </row>
    <row r="39" spans="1:24" x14ac:dyDescent="0.3">
      <c r="A39" s="44"/>
      <c r="B39" s="11">
        <v>5</v>
      </c>
      <c r="C39" s="11">
        <v>2.1150000000000002</v>
      </c>
      <c r="D39" s="11">
        <v>4.1120000000000001</v>
      </c>
      <c r="E39" s="11"/>
      <c r="F39" s="47"/>
      <c r="G39" s="47"/>
      <c r="H39" s="36"/>
      <c r="I39" s="47"/>
      <c r="J39" s="47"/>
      <c r="K39" s="11"/>
      <c r="L39" s="47"/>
      <c r="M39" s="47"/>
      <c r="N39" s="11"/>
      <c r="O39" s="47"/>
      <c r="P39" s="47"/>
      <c r="Q39" s="11"/>
      <c r="R39" s="47"/>
      <c r="S39" s="47"/>
      <c r="T39" s="11"/>
      <c r="U39" s="47"/>
      <c r="V39" s="47"/>
      <c r="W39" s="12" t="s">
        <v>27</v>
      </c>
    </row>
    <row r="40" spans="1:24" x14ac:dyDescent="0.3">
      <c r="A40" s="44"/>
      <c r="B40" s="11">
        <v>6</v>
      </c>
      <c r="C40" s="11">
        <v>2.1150000000000002</v>
      </c>
      <c r="D40" s="11">
        <v>4.07</v>
      </c>
      <c r="E40" s="11">
        <v>1405.01</v>
      </c>
      <c r="F40" s="47"/>
      <c r="G40" s="47"/>
      <c r="H40" s="36">
        <v>1377.98</v>
      </c>
      <c r="I40" s="47"/>
      <c r="J40" s="47"/>
      <c r="K40" s="11">
        <v>23.07</v>
      </c>
      <c r="L40" s="47"/>
      <c r="M40" s="47"/>
      <c r="N40" s="11">
        <v>3.05</v>
      </c>
      <c r="O40" s="47"/>
      <c r="P40" s="47"/>
      <c r="Q40" s="11">
        <v>19.739999999999998</v>
      </c>
      <c r="R40" s="47"/>
      <c r="S40" s="47"/>
      <c r="T40" s="11">
        <v>23.95</v>
      </c>
      <c r="U40" s="47"/>
      <c r="V40" s="47"/>
      <c r="W40" s="12" t="s">
        <v>17</v>
      </c>
    </row>
    <row r="41" spans="1:24" x14ac:dyDescent="0.3">
      <c r="A41" s="44"/>
      <c r="B41" s="11">
        <v>7</v>
      </c>
      <c r="C41" s="11">
        <v>2.12</v>
      </c>
      <c r="D41" s="11">
        <v>4.0919999999999996</v>
      </c>
      <c r="E41" s="11"/>
      <c r="F41" s="47"/>
      <c r="G41" s="47"/>
      <c r="H41" s="29"/>
      <c r="I41" s="47"/>
      <c r="J41" s="47"/>
      <c r="K41" s="11"/>
      <c r="L41" s="47"/>
      <c r="M41" s="47"/>
      <c r="N41" s="11"/>
      <c r="O41" s="47"/>
      <c r="P41" s="47"/>
      <c r="Q41" s="11"/>
      <c r="R41" s="47"/>
      <c r="S41" s="47"/>
      <c r="T41" s="11"/>
      <c r="U41" s="47"/>
      <c r="V41" s="47"/>
      <c r="W41" s="12" t="s">
        <v>28</v>
      </c>
    </row>
    <row r="42" spans="1:24" x14ac:dyDescent="0.3">
      <c r="A42" s="44"/>
      <c r="B42" s="11">
        <v>8</v>
      </c>
      <c r="C42" s="11">
        <v>2.1150000000000002</v>
      </c>
      <c r="D42" s="11">
        <v>4.0999999999999996</v>
      </c>
      <c r="E42" s="11"/>
      <c r="F42" s="47"/>
      <c r="G42" s="47"/>
      <c r="H42" s="29"/>
      <c r="I42" s="47"/>
      <c r="J42" s="47"/>
      <c r="K42" s="11"/>
      <c r="L42" s="47"/>
      <c r="M42" s="47"/>
      <c r="N42" s="11"/>
      <c r="O42" s="47"/>
      <c r="P42" s="47"/>
      <c r="Q42" s="11"/>
      <c r="R42" s="47"/>
      <c r="S42" s="47"/>
      <c r="T42" s="11"/>
      <c r="U42" s="47"/>
      <c r="V42" s="47"/>
      <c r="W42" s="12" t="str">
        <f>W41</f>
        <v>sin ensayar</v>
      </c>
    </row>
    <row r="43" spans="1:24" x14ac:dyDescent="0.3">
      <c r="A43" s="44"/>
      <c r="B43" s="11">
        <v>9</v>
      </c>
      <c r="C43" s="11">
        <v>2.13</v>
      </c>
      <c r="D43" s="11">
        <v>4.0919999999999996</v>
      </c>
      <c r="E43" s="11"/>
      <c r="F43" s="47"/>
      <c r="G43" s="47"/>
      <c r="H43" s="29"/>
      <c r="I43" s="47"/>
      <c r="J43" s="47"/>
      <c r="K43" s="11"/>
      <c r="L43" s="47"/>
      <c r="M43" s="47"/>
      <c r="N43" s="11"/>
      <c r="O43" s="47"/>
      <c r="P43" s="47"/>
      <c r="Q43" s="11"/>
      <c r="R43" s="47"/>
      <c r="S43" s="47"/>
      <c r="T43" s="11"/>
      <c r="U43" s="47"/>
      <c r="V43" s="47"/>
      <c r="W43" s="12" t="s">
        <v>28</v>
      </c>
    </row>
    <row r="44" spans="1:24" x14ac:dyDescent="0.3">
      <c r="A44" s="45"/>
      <c r="B44" s="18">
        <v>10</v>
      </c>
      <c r="C44" s="18">
        <v>2.13</v>
      </c>
      <c r="D44" s="18">
        <v>4.1120000000000001</v>
      </c>
      <c r="E44" s="18"/>
      <c r="F44" s="48"/>
      <c r="G44" s="48"/>
      <c r="H44" s="30"/>
      <c r="I44" s="48"/>
      <c r="J44" s="48"/>
      <c r="K44" s="18"/>
      <c r="L44" s="48"/>
      <c r="M44" s="48"/>
      <c r="N44" s="18"/>
      <c r="O44" s="48"/>
      <c r="P44" s="48"/>
      <c r="Q44" s="18"/>
      <c r="R44" s="48"/>
      <c r="S44" s="48"/>
      <c r="T44" s="18"/>
      <c r="U44" s="48"/>
      <c r="V44" s="48"/>
      <c r="W44" s="19" t="s">
        <v>28</v>
      </c>
    </row>
    <row r="45" spans="1:24" x14ac:dyDescent="0.3">
      <c r="A45" s="43" t="s">
        <v>29</v>
      </c>
      <c r="B45" s="9">
        <v>1</v>
      </c>
      <c r="C45" s="9">
        <v>2.14</v>
      </c>
      <c r="D45" s="9">
        <v>4.1189999999999998</v>
      </c>
      <c r="E45" s="9">
        <v>1089.03</v>
      </c>
      <c r="F45" s="46">
        <f>AVERAGE(E45:E49)</f>
        <v>1147.422</v>
      </c>
      <c r="G45" s="46">
        <f>STDEV(E45:E49)</f>
        <v>118.94536611402732</v>
      </c>
      <c r="H45">
        <v>1093.3800000000001</v>
      </c>
      <c r="I45" s="46">
        <f>AVERAGE(H45:H49)</f>
        <v>1158.826</v>
      </c>
      <c r="J45" s="46">
        <f>STDEV(H45:H49)</f>
        <v>121.52190308746812</v>
      </c>
      <c r="K45" s="9">
        <v>20.84</v>
      </c>
      <c r="L45" s="46">
        <f>AVERAGE(K45:K49)</f>
        <v>20.54</v>
      </c>
      <c r="M45" s="46">
        <f>STDEV(K45:K49)</f>
        <v>1.0689246933250256</v>
      </c>
      <c r="N45" s="9">
        <v>3.87</v>
      </c>
      <c r="O45" s="46">
        <f>AVERAGE(N45:N49)</f>
        <v>3.5660000000000003</v>
      </c>
      <c r="P45" s="46">
        <f>STDEV(N45:N49)</f>
        <v>0.48911143924467138</v>
      </c>
      <c r="Q45" s="9">
        <v>18.850000000000001</v>
      </c>
      <c r="R45" s="46">
        <f>AVERAGE(Q45:Q49)</f>
        <v>18.213999999999999</v>
      </c>
      <c r="S45" s="46">
        <f>STDEV(Q45:Q49)</f>
        <v>1.0161348335727898</v>
      </c>
      <c r="T45" s="9">
        <v>11.67</v>
      </c>
      <c r="U45" s="46">
        <f>AVERAGE(T45:T49)</f>
        <v>10.562000000000001</v>
      </c>
      <c r="V45" s="46">
        <f>STDEV(T45:T49)</f>
        <v>1.5202368236560908</v>
      </c>
      <c r="W45" s="10" t="s">
        <v>21</v>
      </c>
    </row>
    <row r="46" spans="1:24" x14ac:dyDescent="0.3">
      <c r="A46" s="44"/>
      <c r="B46" s="16">
        <v>2</v>
      </c>
      <c r="C46" s="16">
        <v>2.125</v>
      </c>
      <c r="D46" s="16">
        <v>4.1230000000000002</v>
      </c>
      <c r="E46" s="16">
        <v>1241.93</v>
      </c>
      <c r="F46" s="47"/>
      <c r="G46" s="47"/>
      <c r="H46">
        <v>1259.47</v>
      </c>
      <c r="I46" s="47"/>
      <c r="J46" s="47"/>
      <c r="K46" s="16">
        <v>21.23</v>
      </c>
      <c r="L46" s="47"/>
      <c r="M46" s="47"/>
      <c r="N46" s="16">
        <v>3.25</v>
      </c>
      <c r="O46" s="47"/>
      <c r="P46" s="47"/>
      <c r="Q46" s="16">
        <v>19.05</v>
      </c>
      <c r="R46" s="47"/>
      <c r="S46" s="47"/>
      <c r="T46" s="16">
        <v>10.9</v>
      </c>
      <c r="U46" s="47"/>
      <c r="V46" s="47"/>
      <c r="W46" s="17" t="s">
        <v>19</v>
      </c>
      <c r="X46" s="15"/>
    </row>
    <row r="47" spans="1:24" x14ac:dyDescent="0.3">
      <c r="A47" s="44"/>
      <c r="B47" s="11">
        <v>3</v>
      </c>
      <c r="C47" s="11">
        <v>2.12</v>
      </c>
      <c r="D47" s="11">
        <v>4.1219999999999999</v>
      </c>
      <c r="E47" s="11">
        <v>1245.77</v>
      </c>
      <c r="F47" s="47"/>
      <c r="G47" s="47"/>
      <c r="H47">
        <v>1245.21</v>
      </c>
      <c r="I47" s="47"/>
      <c r="J47" s="47"/>
      <c r="K47" s="11">
        <v>21.43</v>
      </c>
      <c r="L47" s="47"/>
      <c r="M47" s="47"/>
      <c r="N47" s="11">
        <v>3.28</v>
      </c>
      <c r="O47" s="47"/>
      <c r="P47" s="47"/>
      <c r="Q47" s="11">
        <v>18.940000000000001</v>
      </c>
      <c r="R47" s="47"/>
      <c r="S47" s="47"/>
      <c r="T47" s="11">
        <v>9.42</v>
      </c>
      <c r="U47" s="47"/>
      <c r="V47" s="47"/>
      <c r="W47" s="12" t="s">
        <v>19</v>
      </c>
    </row>
    <row r="48" spans="1:24" x14ac:dyDescent="0.3">
      <c r="A48" s="44"/>
      <c r="B48" s="11">
        <v>4</v>
      </c>
      <c r="C48" s="11">
        <v>2.14</v>
      </c>
      <c r="D48" s="11">
        <v>4.1219999999999999</v>
      </c>
      <c r="E48" s="11">
        <v>1193.19</v>
      </c>
      <c r="F48" s="47"/>
      <c r="G48" s="47"/>
      <c r="H48">
        <v>1220.1099999999999</v>
      </c>
      <c r="I48" s="47"/>
      <c r="J48" s="47"/>
      <c r="K48" s="11">
        <v>20.45</v>
      </c>
      <c r="L48" s="47"/>
      <c r="M48" s="47"/>
      <c r="N48" s="11">
        <v>3.15</v>
      </c>
      <c r="O48" s="47"/>
      <c r="P48" s="47"/>
      <c r="Q48" s="11">
        <v>17.32</v>
      </c>
      <c r="R48" s="47"/>
      <c r="S48" s="47"/>
      <c r="T48" s="11">
        <v>8.6</v>
      </c>
      <c r="U48" s="47"/>
      <c r="V48" s="47"/>
      <c r="W48" s="12" t="s">
        <v>19</v>
      </c>
    </row>
    <row r="49" spans="1:24" x14ac:dyDescent="0.3">
      <c r="A49" s="44"/>
      <c r="B49" s="11">
        <v>5</v>
      </c>
      <c r="C49" s="11">
        <v>2.31</v>
      </c>
      <c r="D49" s="11">
        <v>4.1440000000000001</v>
      </c>
      <c r="E49" s="11">
        <v>967.19</v>
      </c>
      <c r="F49" s="47"/>
      <c r="G49" s="47"/>
      <c r="H49">
        <v>975.96</v>
      </c>
      <c r="I49" s="47"/>
      <c r="J49" s="47"/>
      <c r="K49" s="11">
        <v>18.75</v>
      </c>
      <c r="L49" s="47"/>
      <c r="M49" s="47"/>
      <c r="N49" s="11">
        <v>4.28</v>
      </c>
      <c r="O49" s="47"/>
      <c r="P49" s="47"/>
      <c r="Q49" s="11">
        <v>16.91</v>
      </c>
      <c r="R49" s="47"/>
      <c r="S49" s="47"/>
      <c r="T49" s="11">
        <v>12.22</v>
      </c>
      <c r="U49" s="47"/>
      <c r="V49" s="47"/>
      <c r="W49" s="12" t="s">
        <v>28</v>
      </c>
    </row>
    <row r="50" spans="1:24" x14ac:dyDescent="0.3">
      <c r="A50" s="44"/>
      <c r="B50" s="11">
        <v>6</v>
      </c>
      <c r="C50" s="11">
        <v>2.145</v>
      </c>
      <c r="D50" s="11">
        <v>4.149</v>
      </c>
      <c r="E50" s="11"/>
      <c r="F50" s="47"/>
      <c r="G50" s="47"/>
      <c r="H50" s="29"/>
      <c r="I50" s="47"/>
      <c r="J50" s="47"/>
      <c r="K50" s="11"/>
      <c r="L50" s="47"/>
      <c r="M50" s="47"/>
      <c r="N50" s="11"/>
      <c r="O50" s="47"/>
      <c r="P50" s="47"/>
      <c r="Q50" s="11"/>
      <c r="R50" s="47"/>
      <c r="S50" s="47"/>
      <c r="T50" s="11"/>
      <c r="U50" s="47"/>
      <c r="V50" s="47"/>
      <c r="W50" s="12" t="str">
        <f>W49</f>
        <v>sin ensayar</v>
      </c>
    </row>
    <row r="51" spans="1:24" x14ac:dyDescent="0.3">
      <c r="A51" s="44"/>
      <c r="B51" s="11">
        <v>7</v>
      </c>
      <c r="C51" s="11">
        <v>2.11</v>
      </c>
      <c r="D51" s="11">
        <v>4.133</v>
      </c>
      <c r="E51" s="11"/>
      <c r="F51" s="47"/>
      <c r="G51" s="47"/>
      <c r="H51" s="29"/>
      <c r="I51" s="47"/>
      <c r="J51" s="47"/>
      <c r="K51" s="11"/>
      <c r="L51" s="47"/>
      <c r="M51" s="47"/>
      <c r="N51" s="11"/>
      <c r="O51" s="47"/>
      <c r="P51" s="47"/>
      <c r="Q51" s="11"/>
      <c r="R51" s="47"/>
      <c r="S51" s="47"/>
      <c r="T51" s="11"/>
      <c r="U51" s="47"/>
      <c r="V51" s="47"/>
      <c r="W51" s="12" t="str">
        <f>W50</f>
        <v>sin ensayar</v>
      </c>
    </row>
    <row r="52" spans="1:24" x14ac:dyDescent="0.3">
      <c r="A52" s="45"/>
      <c r="B52" s="18">
        <v>8</v>
      </c>
      <c r="C52" s="18">
        <v>2.2650000000000001</v>
      </c>
      <c r="D52" s="18">
        <v>4.1269999999999998</v>
      </c>
      <c r="E52" s="18"/>
      <c r="F52" s="48"/>
      <c r="G52" s="48"/>
      <c r="H52" s="30"/>
      <c r="I52" s="48"/>
      <c r="J52" s="48"/>
      <c r="K52" s="18"/>
      <c r="L52" s="48"/>
      <c r="M52" s="48"/>
      <c r="N52" s="18"/>
      <c r="O52" s="48"/>
      <c r="P52" s="48"/>
      <c r="Q52" s="18"/>
      <c r="R52" s="48"/>
      <c r="S52" s="48"/>
      <c r="T52" s="18"/>
      <c r="U52" s="48"/>
      <c r="V52" s="48"/>
      <c r="W52" s="19" t="str">
        <f>W51</f>
        <v>sin ensayar</v>
      </c>
    </row>
    <row r="53" spans="1:24" x14ac:dyDescent="0.3">
      <c r="A53" s="43" t="s">
        <v>30</v>
      </c>
      <c r="B53" s="9">
        <v>1</v>
      </c>
      <c r="C53" s="9">
        <v>2.125</v>
      </c>
      <c r="D53" s="9">
        <v>4.0979999999999999</v>
      </c>
      <c r="E53" s="9">
        <v>1404.54</v>
      </c>
      <c r="F53" s="46">
        <f>AVERAGE(E53:E62)</f>
        <v>1308.712</v>
      </c>
      <c r="G53" s="46">
        <f>STDEV(E53:E62)</f>
        <v>64.235757055120374</v>
      </c>
      <c r="H53" s="35">
        <v>1427.99</v>
      </c>
      <c r="I53" s="46">
        <f>AVERAGE(H53:H62)</f>
        <v>1334.7560000000001</v>
      </c>
      <c r="J53" s="46">
        <f>STDEV(H53:H62)</f>
        <v>70.392374934284518</v>
      </c>
      <c r="K53" s="9">
        <v>58.12</v>
      </c>
      <c r="L53" s="46">
        <f>AVERAGE(K53:K62)</f>
        <v>56.89</v>
      </c>
      <c r="M53" s="46">
        <f>STDEV(K53:K62)</f>
        <v>3.7110760857581062</v>
      </c>
      <c r="N53" s="9">
        <v>5.85</v>
      </c>
      <c r="O53" s="46">
        <f>AVERAGE(N53:N62)</f>
        <v>6.3025000000000011</v>
      </c>
      <c r="P53" s="46">
        <f>STDEV(N53:N62)</f>
        <v>0.49485207024783812</v>
      </c>
      <c r="Q53" s="9">
        <v>56.82</v>
      </c>
      <c r="R53" s="46">
        <f>AVERAGE(Q53:Q62)</f>
        <v>55.744000000000007</v>
      </c>
      <c r="S53" s="46">
        <f>STDEV(Q53:Q62)</f>
        <v>3.2083786143990753</v>
      </c>
      <c r="T53" s="9">
        <v>6.33</v>
      </c>
      <c r="U53" s="46">
        <f>AVERAGE(T53:T62)</f>
        <v>6.5469999999999997</v>
      </c>
      <c r="V53" s="46">
        <f>STDEV(T53:T62)</f>
        <v>0.62709294012574823</v>
      </c>
      <c r="W53" s="10" t="s">
        <v>19</v>
      </c>
    </row>
    <row r="54" spans="1:24" x14ac:dyDescent="0.3">
      <c r="A54" s="44"/>
      <c r="B54" s="16">
        <v>2</v>
      </c>
      <c r="C54" s="16">
        <v>2.125</v>
      </c>
      <c r="D54" s="16">
        <v>4.12</v>
      </c>
      <c r="E54" s="16">
        <v>1263.82</v>
      </c>
      <c r="F54" s="47"/>
      <c r="G54" s="47"/>
      <c r="H54" s="36">
        <v>1285.23</v>
      </c>
      <c r="I54" s="47"/>
      <c r="J54" s="47"/>
      <c r="K54" s="16"/>
      <c r="L54" s="47"/>
      <c r="M54" s="47"/>
      <c r="N54" s="16"/>
      <c r="O54" s="47"/>
      <c r="P54" s="47"/>
      <c r="Q54" s="16">
        <v>56.6</v>
      </c>
      <c r="R54" s="47"/>
      <c r="S54" s="47"/>
      <c r="T54" s="16">
        <v>6.75</v>
      </c>
      <c r="U54" s="47"/>
      <c r="V54" s="47"/>
      <c r="W54" s="17" t="s">
        <v>31</v>
      </c>
      <c r="X54" s="15"/>
    </row>
    <row r="55" spans="1:24" x14ac:dyDescent="0.3">
      <c r="A55" s="44"/>
      <c r="B55" s="11">
        <v>3</v>
      </c>
      <c r="C55" s="11">
        <v>2.125</v>
      </c>
      <c r="D55" s="11">
        <v>4.1280000000000001</v>
      </c>
      <c r="E55" s="11">
        <v>1387.76</v>
      </c>
      <c r="F55" s="47"/>
      <c r="G55" s="47"/>
      <c r="H55" s="36">
        <v>1449.7</v>
      </c>
      <c r="I55" s="47"/>
      <c r="J55" s="47"/>
      <c r="K55" s="11">
        <v>53.67</v>
      </c>
      <c r="L55" s="47"/>
      <c r="M55" s="47"/>
      <c r="N55" s="11">
        <v>6</v>
      </c>
      <c r="O55" s="47"/>
      <c r="P55" s="47"/>
      <c r="Q55" s="11">
        <v>52.2</v>
      </c>
      <c r="R55" s="47"/>
      <c r="S55" s="47"/>
      <c r="T55" s="11">
        <v>6.58</v>
      </c>
      <c r="U55" s="47"/>
      <c r="V55" s="47"/>
      <c r="W55" s="12" t="s">
        <v>32</v>
      </c>
    </row>
    <row r="56" spans="1:24" x14ac:dyDescent="0.3">
      <c r="A56" s="44"/>
      <c r="B56" s="11">
        <v>4</v>
      </c>
      <c r="C56" s="11">
        <v>2.13</v>
      </c>
      <c r="D56" s="11">
        <v>4.1369999999999996</v>
      </c>
      <c r="E56" s="11">
        <v>1326.97</v>
      </c>
      <c r="F56" s="47"/>
      <c r="G56" s="47"/>
      <c r="H56" s="36">
        <v>1356.35</v>
      </c>
      <c r="I56" s="47"/>
      <c r="J56" s="47"/>
      <c r="K56" s="11">
        <v>60.98</v>
      </c>
      <c r="L56" s="47"/>
      <c r="M56" s="47"/>
      <c r="N56" s="11">
        <v>7.02</v>
      </c>
      <c r="O56" s="47"/>
      <c r="P56" s="47"/>
      <c r="Q56" s="11">
        <v>59.08</v>
      </c>
      <c r="R56" s="47"/>
      <c r="S56" s="47"/>
      <c r="T56" s="11">
        <v>7.72</v>
      </c>
      <c r="U56" s="47"/>
      <c r="V56" s="47"/>
      <c r="W56" s="12" t="str">
        <f>W55</f>
        <v>Rotura paleta abajo</v>
      </c>
    </row>
    <row r="57" spans="1:24" x14ac:dyDescent="0.3">
      <c r="A57" s="44"/>
      <c r="B57" s="11">
        <v>5</v>
      </c>
      <c r="C57" s="11">
        <v>2.1150000000000002</v>
      </c>
      <c r="D57" s="11">
        <v>4.085</v>
      </c>
      <c r="E57" s="11">
        <v>1281.8599999999999</v>
      </c>
      <c r="F57" s="47"/>
      <c r="G57" s="47"/>
      <c r="H57" s="36">
        <v>1299.92</v>
      </c>
      <c r="I57" s="47"/>
      <c r="J57" s="47"/>
      <c r="K57" s="11">
        <v>58.4</v>
      </c>
      <c r="L57" s="47"/>
      <c r="M57" s="47"/>
      <c r="N57" s="11">
        <v>6.92</v>
      </c>
      <c r="O57" s="47"/>
      <c r="P57" s="47"/>
      <c r="Q57" s="11">
        <v>58.13</v>
      </c>
      <c r="R57" s="47"/>
      <c r="S57" s="47"/>
      <c r="T57" s="11">
        <v>7.02</v>
      </c>
      <c r="U57" s="47"/>
      <c r="V57" s="47"/>
      <c r="W57" s="12" t="str">
        <f>W56</f>
        <v>Rotura paleta abajo</v>
      </c>
    </row>
    <row r="58" spans="1:24" x14ac:dyDescent="0.3">
      <c r="A58" s="44"/>
      <c r="B58" s="11">
        <v>6</v>
      </c>
      <c r="C58" s="11">
        <v>2.2349999999999999</v>
      </c>
      <c r="D58" s="11">
        <v>4.0759999999999996</v>
      </c>
      <c r="E58" s="11">
        <v>1212.78</v>
      </c>
      <c r="F58" s="47"/>
      <c r="G58" s="47"/>
      <c r="H58" s="36">
        <v>1224.71</v>
      </c>
      <c r="I58" s="47"/>
      <c r="J58" s="47"/>
      <c r="K58" s="11">
        <v>50.11</v>
      </c>
      <c r="L58" s="47"/>
      <c r="M58" s="47"/>
      <c r="N58" s="11">
        <v>6.1</v>
      </c>
      <c r="O58" s="47"/>
      <c r="P58" s="47"/>
      <c r="Q58" s="11">
        <v>49.86</v>
      </c>
      <c r="R58" s="47"/>
      <c r="S58" s="47"/>
      <c r="T58" s="11">
        <v>6.25</v>
      </c>
      <c r="U58" s="47"/>
      <c r="V58" s="47"/>
      <c r="W58" s="12" t="str">
        <f>W57</f>
        <v>Rotura paleta abajo</v>
      </c>
    </row>
    <row r="59" spans="1:24" x14ac:dyDescent="0.3">
      <c r="A59" s="44"/>
      <c r="B59" s="11">
        <v>7</v>
      </c>
      <c r="C59" s="11">
        <v>2.125</v>
      </c>
      <c r="D59" s="11">
        <v>4.125</v>
      </c>
      <c r="E59" s="11">
        <v>1235.96</v>
      </c>
      <c r="F59" s="47"/>
      <c r="G59" s="47"/>
      <c r="H59" s="36">
        <v>1280.3</v>
      </c>
      <c r="I59" s="47"/>
      <c r="J59" s="47"/>
      <c r="K59" s="11">
        <v>56.56</v>
      </c>
      <c r="L59" s="47"/>
      <c r="M59" s="47"/>
      <c r="N59" s="11">
        <v>6.2</v>
      </c>
      <c r="O59" s="47"/>
      <c r="P59" s="47"/>
      <c r="Q59" s="11">
        <v>56.03</v>
      </c>
      <c r="R59" s="47"/>
      <c r="S59" s="47"/>
      <c r="T59" s="11">
        <v>6.23</v>
      </c>
      <c r="U59" s="47"/>
      <c r="V59" s="47"/>
      <c r="W59" s="12" t="s">
        <v>24</v>
      </c>
    </row>
    <row r="60" spans="1:24" x14ac:dyDescent="0.3">
      <c r="A60" s="44"/>
      <c r="B60" s="11">
        <v>8</v>
      </c>
      <c r="C60" s="11">
        <v>2.14</v>
      </c>
      <c r="D60" s="11">
        <v>4.1440000000000001</v>
      </c>
      <c r="E60" s="11">
        <v>1284.32</v>
      </c>
      <c r="F60" s="47"/>
      <c r="G60" s="47"/>
      <c r="H60" s="36">
        <v>1304.3599999999999</v>
      </c>
      <c r="I60" s="47"/>
      <c r="J60" s="47"/>
      <c r="K60" s="11"/>
      <c r="L60" s="47"/>
      <c r="M60" s="47"/>
      <c r="N60" s="11"/>
      <c r="O60" s="47"/>
      <c r="P60" s="47"/>
      <c r="Q60" s="11">
        <v>53.08</v>
      </c>
      <c r="R60" s="47"/>
      <c r="S60" s="47"/>
      <c r="T60" s="11">
        <v>5.65</v>
      </c>
      <c r="U60" s="47"/>
      <c r="V60" s="47"/>
      <c r="W60" s="12" t="s">
        <v>32</v>
      </c>
    </row>
    <row r="61" spans="1:24" x14ac:dyDescent="0.3">
      <c r="A61" s="44"/>
      <c r="B61" s="11">
        <v>9</v>
      </c>
      <c r="C61" s="11">
        <v>2.14</v>
      </c>
      <c r="D61" s="11">
        <v>4.0990000000000002</v>
      </c>
      <c r="E61" s="11">
        <v>1322.48</v>
      </c>
      <c r="F61" s="47"/>
      <c r="G61" s="47"/>
      <c r="H61" s="36">
        <v>1333.67</v>
      </c>
      <c r="I61" s="47"/>
      <c r="J61" s="47"/>
      <c r="K61" s="11">
        <v>56.06</v>
      </c>
      <c r="L61" s="47"/>
      <c r="M61" s="47"/>
      <c r="N61" s="11">
        <v>5.7</v>
      </c>
      <c r="O61" s="47"/>
      <c r="P61" s="47"/>
      <c r="Q61" s="11">
        <v>55.48</v>
      </c>
      <c r="R61" s="47"/>
      <c r="S61" s="47"/>
      <c r="T61" s="11">
        <v>5.82</v>
      </c>
      <c r="U61" s="47"/>
      <c r="V61" s="47"/>
      <c r="W61" s="12" t="str">
        <f>W60</f>
        <v>Rotura paleta abajo</v>
      </c>
    </row>
    <row r="62" spans="1:24" x14ac:dyDescent="0.3">
      <c r="A62" s="45"/>
      <c r="B62" s="18">
        <v>10</v>
      </c>
      <c r="C62" s="18">
        <v>2.15</v>
      </c>
      <c r="D62" s="18">
        <v>4.1550000000000002</v>
      </c>
      <c r="E62" s="18">
        <v>1366.63</v>
      </c>
      <c r="F62" s="48"/>
      <c r="G62" s="48"/>
      <c r="H62" s="38">
        <v>1385.33</v>
      </c>
      <c r="I62" s="48"/>
      <c r="J62" s="48"/>
      <c r="K62" s="18">
        <v>61.22</v>
      </c>
      <c r="L62" s="48"/>
      <c r="M62" s="48"/>
      <c r="N62" s="18">
        <v>6.63</v>
      </c>
      <c r="O62" s="48"/>
      <c r="P62" s="48"/>
      <c r="Q62" s="18">
        <v>60.16</v>
      </c>
      <c r="R62" s="48"/>
      <c r="S62" s="48"/>
      <c r="T62" s="18">
        <v>7.12</v>
      </c>
      <c r="U62" s="48"/>
      <c r="V62" s="48"/>
      <c r="W62" s="19" t="s">
        <v>32</v>
      </c>
    </row>
    <row r="63" spans="1:24" x14ac:dyDescent="0.3">
      <c r="A63" s="43" t="s">
        <v>33</v>
      </c>
      <c r="B63" s="9">
        <v>1</v>
      </c>
      <c r="C63" s="9">
        <v>2.13</v>
      </c>
      <c r="D63" s="9">
        <v>4.0720000000000001</v>
      </c>
      <c r="E63" s="9">
        <v>1269.99</v>
      </c>
      <c r="F63" s="46">
        <f>AVERAGE(E63:E72)</f>
        <v>1349.84</v>
      </c>
      <c r="G63" s="46">
        <f>STDEV(E63:E72)</f>
        <v>102.3125531154413</v>
      </c>
      <c r="H63" s="35">
        <v>1275.78</v>
      </c>
      <c r="I63" s="46">
        <f>AVERAGE(H63:H72)</f>
        <v>1376.5555555555557</v>
      </c>
      <c r="J63" s="46">
        <f>STDEV(H63:H72)</f>
        <v>111.8387074217946</v>
      </c>
      <c r="K63" s="9">
        <v>53.62</v>
      </c>
      <c r="L63" s="46">
        <f>AVERAGE(K63:K72)</f>
        <v>49.945555555555558</v>
      </c>
      <c r="M63" s="46">
        <f>STDEV(K63:K72)</f>
        <v>4.535824376866656</v>
      </c>
      <c r="N63" s="9">
        <v>6.03</v>
      </c>
      <c r="O63" s="46">
        <f>AVERAGE(N63:N72)</f>
        <v>5.4144444444444453</v>
      </c>
      <c r="P63" s="46">
        <f>STDEV(N63:N72)</f>
        <v>0.54364765959008587</v>
      </c>
      <c r="Q63" s="9">
        <v>53.31</v>
      </c>
      <c r="R63" s="46">
        <f>AVERAGE(Q63:Q72)</f>
        <v>49.144444444444439</v>
      </c>
      <c r="S63" s="46">
        <f>STDEV(Q63:Q72)</f>
        <v>4.5061183714786921</v>
      </c>
      <c r="T63" s="9">
        <v>6.13</v>
      </c>
      <c r="U63" s="46">
        <f>AVERAGE(T63:T72)</f>
        <v>5.7122222222222216</v>
      </c>
      <c r="V63" s="46">
        <f>STDEV(T63:T72)</f>
        <v>0.68333333333333801</v>
      </c>
      <c r="W63" s="10" t="s">
        <v>19</v>
      </c>
    </row>
    <row r="64" spans="1:24" x14ac:dyDescent="0.3">
      <c r="A64" s="44"/>
      <c r="B64" s="11">
        <v>2</v>
      </c>
      <c r="C64" s="11">
        <v>2.13</v>
      </c>
      <c r="D64" s="11">
        <v>4.0519999999999996</v>
      </c>
      <c r="E64" s="11">
        <v>1436.11</v>
      </c>
      <c r="F64" s="47"/>
      <c r="G64" s="47"/>
      <c r="H64" s="36">
        <v>1439.52</v>
      </c>
      <c r="I64" s="47"/>
      <c r="J64" s="47"/>
      <c r="K64" s="11">
        <v>55.68</v>
      </c>
      <c r="L64" s="47"/>
      <c r="M64" s="47"/>
      <c r="N64" s="11">
        <v>4.87</v>
      </c>
      <c r="O64" s="47"/>
      <c r="P64" s="47"/>
      <c r="Q64" s="11">
        <v>54.6</v>
      </c>
      <c r="R64" s="47"/>
      <c r="S64" s="47"/>
      <c r="T64" s="11">
        <v>5.07</v>
      </c>
      <c r="U64" s="47"/>
      <c r="V64" s="47"/>
      <c r="W64" s="12" t="s">
        <v>32</v>
      </c>
    </row>
    <row r="65" spans="1:24" x14ac:dyDescent="0.3">
      <c r="A65" s="44"/>
      <c r="B65" s="11">
        <v>3</v>
      </c>
      <c r="C65" s="11">
        <v>2.23</v>
      </c>
      <c r="D65" s="11">
        <v>4.024</v>
      </c>
      <c r="E65" s="11">
        <v>1151.43</v>
      </c>
      <c r="F65" s="47"/>
      <c r="G65" s="47"/>
      <c r="H65" s="36">
        <v>1159.96</v>
      </c>
      <c r="I65" s="47"/>
      <c r="J65" s="47"/>
      <c r="K65" s="11">
        <v>46.86</v>
      </c>
      <c r="L65" s="47"/>
      <c r="M65" s="47"/>
      <c r="N65" s="11">
        <v>5.45</v>
      </c>
      <c r="O65" s="47"/>
      <c r="P65" s="47"/>
      <c r="Q65" s="11">
        <v>46.26</v>
      </c>
      <c r="R65" s="47"/>
      <c r="S65" s="47"/>
      <c r="T65" s="11">
        <v>5.9</v>
      </c>
      <c r="U65" s="47"/>
      <c r="V65" s="47"/>
      <c r="W65" s="12" t="str">
        <f t="shared" ref="W65:W70" si="0">W63</f>
        <v>Rotura medio</v>
      </c>
    </row>
    <row r="66" spans="1:24" x14ac:dyDescent="0.3">
      <c r="A66" s="44"/>
      <c r="B66" s="16">
        <v>4</v>
      </c>
      <c r="C66" s="16">
        <v>2.125</v>
      </c>
      <c r="D66" s="16">
        <v>4.0730000000000004</v>
      </c>
      <c r="E66" s="16">
        <v>1385.79</v>
      </c>
      <c r="F66" s="47"/>
      <c r="G66" s="47"/>
      <c r="H66" s="36">
        <v>1427.46</v>
      </c>
      <c r="I66" s="47"/>
      <c r="J66" s="47"/>
      <c r="K66" s="16">
        <v>44.3</v>
      </c>
      <c r="L66" s="47"/>
      <c r="M66" s="47"/>
      <c r="N66" s="16">
        <v>5.23</v>
      </c>
      <c r="O66" s="47"/>
      <c r="P66" s="47"/>
      <c r="Q66" s="16">
        <v>43.65</v>
      </c>
      <c r="R66" s="47"/>
      <c r="S66" s="47"/>
      <c r="T66" s="16">
        <v>5.53</v>
      </c>
      <c r="U66" s="47"/>
      <c r="V66" s="47"/>
      <c r="W66" s="17" t="str">
        <f t="shared" si="0"/>
        <v>Rotura paleta abajo</v>
      </c>
      <c r="X66" s="15"/>
    </row>
    <row r="67" spans="1:24" x14ac:dyDescent="0.3">
      <c r="A67" s="44"/>
      <c r="B67" s="11">
        <v>5</v>
      </c>
      <c r="C67" s="11">
        <v>2.12</v>
      </c>
      <c r="D67" s="11">
        <v>4.0839999999999996</v>
      </c>
      <c r="E67" s="11">
        <v>1408.06</v>
      </c>
      <c r="F67" s="47"/>
      <c r="G67" s="47"/>
      <c r="H67" s="36">
        <v>1444.62</v>
      </c>
      <c r="I67" s="47"/>
      <c r="J67" s="47"/>
      <c r="K67" s="11">
        <v>54.99</v>
      </c>
      <c r="L67" s="47"/>
      <c r="M67" s="47"/>
      <c r="N67" s="11">
        <v>6.03</v>
      </c>
      <c r="O67" s="47"/>
      <c r="P67" s="47"/>
      <c r="Q67" s="11">
        <v>53.5</v>
      </c>
      <c r="R67" s="47"/>
      <c r="S67" s="47"/>
      <c r="T67" s="11">
        <v>6.7</v>
      </c>
      <c r="U67" s="47"/>
      <c r="V67" s="47"/>
      <c r="W67" s="12" t="str">
        <f t="shared" si="0"/>
        <v>Rotura medio</v>
      </c>
    </row>
    <row r="68" spans="1:24" x14ac:dyDescent="0.3">
      <c r="A68" s="44"/>
      <c r="B68" s="11">
        <v>6</v>
      </c>
      <c r="C68" s="11">
        <v>2.11</v>
      </c>
      <c r="D68" s="11">
        <v>4.0590000000000002</v>
      </c>
      <c r="E68" s="11">
        <v>1417.47</v>
      </c>
      <c r="F68" s="47"/>
      <c r="G68" s="47"/>
      <c r="H68" s="36">
        <v>1477.01</v>
      </c>
      <c r="I68" s="47"/>
      <c r="J68" s="47"/>
      <c r="K68" s="11">
        <v>46.9</v>
      </c>
      <c r="L68" s="47"/>
      <c r="M68" s="47"/>
      <c r="N68" s="11">
        <v>4.3499999999999996</v>
      </c>
      <c r="O68" s="47"/>
      <c r="P68" s="47"/>
      <c r="Q68" s="11">
        <v>46.77</v>
      </c>
      <c r="R68" s="47"/>
      <c r="S68" s="47"/>
      <c r="T68" s="11">
        <v>4.38</v>
      </c>
      <c r="U68" s="47"/>
      <c r="V68" s="47"/>
      <c r="W68" s="12" t="str">
        <f t="shared" si="0"/>
        <v>Rotura paleta abajo</v>
      </c>
    </row>
    <row r="69" spans="1:24" x14ac:dyDescent="0.3">
      <c r="A69" s="44"/>
      <c r="B69" s="11">
        <v>7</v>
      </c>
      <c r="C69" s="11">
        <v>2.105</v>
      </c>
      <c r="D69" s="11">
        <v>4.0670000000000002</v>
      </c>
      <c r="E69" s="11">
        <v>1427.98</v>
      </c>
      <c r="F69" s="47"/>
      <c r="G69" s="47"/>
      <c r="H69" s="36">
        <v>1465.53</v>
      </c>
      <c r="I69" s="47"/>
      <c r="J69" s="47"/>
      <c r="K69" s="11">
        <v>48.8</v>
      </c>
      <c r="L69" s="47"/>
      <c r="M69" s="47"/>
      <c r="N69" s="11">
        <v>5.42</v>
      </c>
      <c r="O69" s="47"/>
      <c r="P69" s="47"/>
      <c r="Q69" s="11">
        <v>46.69</v>
      </c>
      <c r="R69" s="47"/>
      <c r="S69" s="47"/>
      <c r="T69" s="11">
        <v>6.28</v>
      </c>
      <c r="U69" s="47"/>
      <c r="V69" s="47"/>
      <c r="W69" s="12" t="str">
        <f t="shared" si="0"/>
        <v>Rotura medio</v>
      </c>
    </row>
    <row r="70" spans="1:24" x14ac:dyDescent="0.3">
      <c r="A70" s="44"/>
      <c r="B70" s="11">
        <v>8</v>
      </c>
      <c r="C70" s="11">
        <v>2.125</v>
      </c>
      <c r="D70" s="11">
        <v>4.0730000000000004</v>
      </c>
      <c r="E70" s="11">
        <v>1409.67</v>
      </c>
      <c r="F70" s="47"/>
      <c r="G70" s="47"/>
      <c r="H70" s="36">
        <v>1428.11</v>
      </c>
      <c r="I70" s="47"/>
      <c r="J70" s="47"/>
      <c r="K70" s="11">
        <v>53.63</v>
      </c>
      <c r="L70" s="47"/>
      <c r="M70" s="47"/>
      <c r="N70" s="11">
        <v>5.62</v>
      </c>
      <c r="O70" s="47"/>
      <c r="P70" s="47"/>
      <c r="Q70" s="11">
        <v>53.55</v>
      </c>
      <c r="R70" s="47"/>
      <c r="S70" s="47"/>
      <c r="T70" s="11">
        <v>5.65</v>
      </c>
      <c r="U70" s="47"/>
      <c r="V70" s="47"/>
      <c r="W70" s="12" t="str">
        <f t="shared" si="0"/>
        <v>Rotura paleta abajo</v>
      </c>
    </row>
    <row r="71" spans="1:24" x14ac:dyDescent="0.3">
      <c r="A71" s="44"/>
      <c r="B71" s="11">
        <v>9</v>
      </c>
      <c r="C71" s="11">
        <v>2.125</v>
      </c>
      <c r="D71" s="11">
        <v>4.0810000000000004</v>
      </c>
      <c r="E71" s="11"/>
      <c r="F71" s="47"/>
      <c r="G71" s="47"/>
      <c r="H71" s="36"/>
      <c r="I71" s="47"/>
      <c r="J71" s="47"/>
      <c r="K71" s="11"/>
      <c r="L71" s="47"/>
      <c r="M71" s="47"/>
      <c r="N71" s="11"/>
      <c r="O71" s="47"/>
      <c r="P71" s="47"/>
      <c r="Q71" s="11"/>
      <c r="R71" s="47"/>
      <c r="S71" s="47"/>
      <c r="T71" s="11"/>
      <c r="U71" s="47"/>
      <c r="V71" s="47"/>
      <c r="W71" s="12" t="s">
        <v>34</v>
      </c>
    </row>
    <row r="72" spans="1:24" x14ac:dyDescent="0.3">
      <c r="A72" s="45"/>
      <c r="B72" s="18">
        <v>10</v>
      </c>
      <c r="C72" s="18">
        <v>2.13</v>
      </c>
      <c r="D72" s="18">
        <v>4.0949999999999998</v>
      </c>
      <c r="E72" s="18">
        <v>1242.06</v>
      </c>
      <c r="F72" s="48"/>
      <c r="G72" s="48"/>
      <c r="H72" s="38">
        <v>1271.01</v>
      </c>
      <c r="I72" s="48"/>
      <c r="J72" s="48"/>
      <c r="K72" s="18">
        <v>44.73</v>
      </c>
      <c r="L72" s="48"/>
      <c r="M72" s="48"/>
      <c r="N72" s="18">
        <v>5.73</v>
      </c>
      <c r="O72" s="48"/>
      <c r="P72" s="48"/>
      <c r="Q72" s="18">
        <v>43.97</v>
      </c>
      <c r="R72" s="48"/>
      <c r="S72" s="48"/>
      <c r="T72" s="18">
        <v>5.77</v>
      </c>
      <c r="U72" s="48"/>
      <c r="V72" s="48"/>
      <c r="W72" s="19" t="str">
        <f>W70</f>
        <v>Rotura paleta abajo</v>
      </c>
    </row>
    <row r="73" spans="1:24" x14ac:dyDescent="0.3">
      <c r="A73" s="43" t="s">
        <v>35</v>
      </c>
      <c r="B73" s="9">
        <v>1</v>
      </c>
      <c r="C73" s="9">
        <v>2.1850000000000001</v>
      </c>
      <c r="D73" s="9">
        <v>4.12</v>
      </c>
      <c r="E73" s="9">
        <v>1224.57</v>
      </c>
      <c r="F73" s="46">
        <f>AVERAGE(E73:E77)</f>
        <v>1305.6419999999998</v>
      </c>
      <c r="G73" s="46">
        <f>STDEV(E73:E77)</f>
        <v>54.623847997005896</v>
      </c>
      <c r="H73" s="35">
        <v>1247.43</v>
      </c>
      <c r="I73" s="46">
        <f>AVERAGE(H73:H77)</f>
        <v>1316.288</v>
      </c>
      <c r="J73" s="46">
        <f>STDEV(H73:H77)</f>
        <v>49.728439247577398</v>
      </c>
      <c r="K73" s="9">
        <v>45.57</v>
      </c>
      <c r="L73" s="46">
        <f>AVERAGE(K73:K77)</f>
        <v>42.03</v>
      </c>
      <c r="M73" s="46">
        <f>STDEV(K73:K77)</f>
        <v>7.2170735066230334</v>
      </c>
      <c r="N73" s="9">
        <v>4.43</v>
      </c>
      <c r="O73" s="46">
        <f>AVERAGE(N73:N77)</f>
        <v>3.8160000000000003</v>
      </c>
      <c r="P73" s="46">
        <f>STDEV(N73:N77)</f>
        <v>0.63520075566705547</v>
      </c>
      <c r="Q73" s="9">
        <v>45.57</v>
      </c>
      <c r="R73" s="46">
        <f>AVERAGE(Q73:Q77)</f>
        <v>42.015999999999998</v>
      </c>
      <c r="S73" s="46">
        <f>STDEV(Q73:Q77)</f>
        <v>7.2264050536902475</v>
      </c>
      <c r="T73" s="9">
        <v>4.43</v>
      </c>
      <c r="U73" s="46">
        <f>AVERAGE(T73:T77)</f>
        <v>3.8280000000000003</v>
      </c>
      <c r="V73" s="46">
        <f>STDEV(T73:T77)</f>
        <v>0.63041256332658602</v>
      </c>
      <c r="W73" s="10" t="s">
        <v>32</v>
      </c>
    </row>
    <row r="74" spans="1:24" x14ac:dyDescent="0.3">
      <c r="A74" s="44"/>
      <c r="B74" s="11">
        <v>2</v>
      </c>
      <c r="C74" s="11">
        <v>2.2050000000000001</v>
      </c>
      <c r="D74" s="11">
        <v>4.1210000000000004</v>
      </c>
      <c r="E74" s="11">
        <v>1321.6</v>
      </c>
      <c r="F74" s="47"/>
      <c r="G74" s="47"/>
      <c r="H74" s="36">
        <v>1330.44</v>
      </c>
      <c r="I74" s="47"/>
      <c r="J74" s="47"/>
      <c r="K74" s="11">
        <v>45.45</v>
      </c>
      <c r="L74" s="47"/>
      <c r="M74" s="47"/>
      <c r="N74" s="11">
        <v>4.05</v>
      </c>
      <c r="O74" s="47"/>
      <c r="P74" s="47"/>
      <c r="Q74" s="11">
        <v>45.44</v>
      </c>
      <c r="R74" s="47"/>
      <c r="S74" s="47"/>
      <c r="T74" s="11">
        <v>4.07</v>
      </c>
      <c r="U74" s="47"/>
      <c r="V74" s="47"/>
      <c r="W74" s="12" t="str">
        <f>W73</f>
        <v>Rotura paleta abajo</v>
      </c>
    </row>
    <row r="75" spans="1:24" x14ac:dyDescent="0.3">
      <c r="A75" s="44"/>
      <c r="B75" s="11">
        <v>3</v>
      </c>
      <c r="C75" s="11">
        <v>2.15</v>
      </c>
      <c r="D75" s="11">
        <v>4.0819999999999999</v>
      </c>
      <c r="E75" s="11">
        <v>1293.33</v>
      </c>
      <c r="F75" s="47"/>
      <c r="G75" s="47"/>
      <c r="H75" s="36">
        <v>1291.26</v>
      </c>
      <c r="I75" s="47"/>
      <c r="J75" s="47"/>
      <c r="K75" s="11">
        <v>29.13</v>
      </c>
      <c r="L75" s="47"/>
      <c r="M75" s="47"/>
      <c r="N75" s="11">
        <v>2.75</v>
      </c>
      <c r="O75" s="47"/>
      <c r="P75" s="47"/>
      <c r="Q75" s="11">
        <v>29.1</v>
      </c>
      <c r="R75" s="47"/>
      <c r="S75" s="47"/>
      <c r="T75" s="11">
        <v>2.77</v>
      </c>
      <c r="U75" s="47"/>
      <c r="V75" s="47"/>
      <c r="W75" s="12" t="str">
        <f>W74</f>
        <v>Rotura paleta abajo</v>
      </c>
    </row>
    <row r="76" spans="1:24" x14ac:dyDescent="0.3">
      <c r="A76" s="44"/>
      <c r="B76" s="11">
        <v>4</v>
      </c>
      <c r="C76" s="11">
        <v>2.16</v>
      </c>
      <c r="D76" s="11">
        <v>4.09</v>
      </c>
      <c r="E76" s="11">
        <v>1375.65</v>
      </c>
      <c r="F76" s="47"/>
      <c r="G76" s="47"/>
      <c r="H76" s="36">
        <v>1380.08</v>
      </c>
      <c r="I76" s="47"/>
      <c r="J76" s="47"/>
      <c r="K76" s="11">
        <v>45.18</v>
      </c>
      <c r="L76" s="47"/>
      <c r="M76" s="47"/>
      <c r="N76" s="11">
        <v>3.82</v>
      </c>
      <c r="O76" s="47"/>
      <c r="P76" s="47"/>
      <c r="Q76" s="11">
        <v>45.18</v>
      </c>
      <c r="R76" s="47"/>
      <c r="S76" s="47"/>
      <c r="T76" s="11">
        <v>3.82</v>
      </c>
      <c r="U76" s="47"/>
      <c r="V76" s="47"/>
      <c r="W76" s="12" t="str">
        <f>W75</f>
        <v>Rotura paleta abajo</v>
      </c>
    </row>
    <row r="77" spans="1:24" x14ac:dyDescent="0.3">
      <c r="A77" s="45"/>
      <c r="B77" s="13">
        <v>5</v>
      </c>
      <c r="C77" s="13">
        <v>2.23</v>
      </c>
      <c r="D77" s="13">
        <v>4.093</v>
      </c>
      <c r="E77" s="13">
        <v>1313.06</v>
      </c>
      <c r="F77" s="48"/>
      <c r="G77" s="48"/>
      <c r="H77" s="38">
        <v>1332.23</v>
      </c>
      <c r="I77" s="48"/>
      <c r="J77" s="48"/>
      <c r="K77" s="13">
        <v>44.82</v>
      </c>
      <c r="L77" s="48"/>
      <c r="M77" s="48"/>
      <c r="N77" s="13">
        <v>4.03</v>
      </c>
      <c r="O77" s="48"/>
      <c r="P77" s="48"/>
      <c r="Q77" s="13">
        <v>44.79</v>
      </c>
      <c r="R77" s="48"/>
      <c r="S77" s="48"/>
      <c r="T77" s="13">
        <v>4.05</v>
      </c>
      <c r="U77" s="48"/>
      <c r="V77" s="48"/>
      <c r="W77" s="14" t="str">
        <f>W76</f>
        <v>Rotura paleta abajo</v>
      </c>
      <c r="X77" s="15"/>
    </row>
    <row r="78" spans="1:24" x14ac:dyDescent="0.3">
      <c r="A78" s="43" t="s">
        <v>36</v>
      </c>
      <c r="B78" s="9">
        <v>1</v>
      </c>
      <c r="C78" s="9">
        <v>2.1389999999999998</v>
      </c>
      <c r="D78" s="9">
        <v>4.1539999999999999</v>
      </c>
      <c r="E78" s="1">
        <v>1455.83</v>
      </c>
      <c r="F78" s="46">
        <f>AVERAGE(E78:E79,E81)</f>
        <v>1388.5</v>
      </c>
      <c r="G78" s="46">
        <f>STDEV(E78:E79,E81)</f>
        <v>69.804278522165049</v>
      </c>
      <c r="H78" s="35">
        <v>1491.53</v>
      </c>
      <c r="I78" s="46">
        <f>AVERAGE(H78:H79,H81)</f>
        <v>1403.7033333333331</v>
      </c>
      <c r="J78" s="46">
        <f>STDEV(H78:H79,H81)</f>
        <v>84.468752407818442</v>
      </c>
      <c r="K78" s="1"/>
      <c r="L78" s="46">
        <f>AVERAGE(K78:K79,K81)</f>
        <v>30.395</v>
      </c>
      <c r="M78" s="46">
        <f>STDEV(K78:K79,K81)</f>
        <v>0.10606601717798111</v>
      </c>
      <c r="N78" s="1"/>
      <c r="O78" s="46">
        <f>AVERAGE(N78:N79,N81)</f>
        <v>2.7</v>
      </c>
      <c r="P78" s="46">
        <f>STDEV(N78:N79,N81)</f>
        <v>0.14142135623730931</v>
      </c>
      <c r="Q78" s="1">
        <v>10.67</v>
      </c>
      <c r="R78" s="46">
        <f>AVERAGE(Q78:Q79,Q81)</f>
        <v>23.820000000000004</v>
      </c>
      <c r="S78" s="46">
        <f>STDEV(Q78:Q79,Q81)</f>
        <v>11.388481022506904</v>
      </c>
      <c r="T78" s="1">
        <v>0.83</v>
      </c>
      <c r="U78" s="46">
        <f>AVERAGE(T78:T79,T81)</f>
        <v>2.0766666666666667</v>
      </c>
      <c r="V78" s="46">
        <f>STDEV(T78:T79,T81)</f>
        <v>1.0842662649613941</v>
      </c>
      <c r="W78" s="10" t="s">
        <v>37</v>
      </c>
    </row>
    <row r="79" spans="1:24" x14ac:dyDescent="0.3">
      <c r="A79" s="44"/>
      <c r="B79" s="16">
        <v>2</v>
      </c>
      <c r="C79" s="16">
        <v>2.1389999999999998</v>
      </c>
      <c r="D79" s="16">
        <v>4.1429999999999998</v>
      </c>
      <c r="E79" s="23">
        <v>1316.46</v>
      </c>
      <c r="F79" s="47"/>
      <c r="G79" s="47"/>
      <c r="H79" s="36">
        <v>1323.05</v>
      </c>
      <c r="I79" s="47"/>
      <c r="J79" s="47"/>
      <c r="K79" s="23">
        <v>30.32</v>
      </c>
      <c r="L79" s="47"/>
      <c r="M79" s="47"/>
      <c r="N79" s="23">
        <v>2.6</v>
      </c>
      <c r="O79" s="47"/>
      <c r="P79" s="47"/>
      <c r="Q79" s="23">
        <v>30.32</v>
      </c>
      <c r="R79" s="47"/>
      <c r="S79" s="47"/>
      <c r="T79" s="23">
        <v>2.6</v>
      </c>
      <c r="U79" s="47"/>
      <c r="V79" s="47"/>
      <c r="W79" s="17" t="str">
        <f>W78</f>
        <v>Rotura en pleta inferior</v>
      </c>
      <c r="X79" s="15"/>
    </row>
    <row r="80" spans="1:24" s="22" customFormat="1" x14ac:dyDescent="0.3">
      <c r="A80" s="44"/>
      <c r="B80" s="20">
        <v>3</v>
      </c>
      <c r="C80" s="20">
        <v>2.1379999999999999</v>
      </c>
      <c r="D80" s="20">
        <v>4.1790000000000003</v>
      </c>
      <c r="E80" s="34"/>
      <c r="F80" s="47"/>
      <c r="G80" s="47"/>
      <c r="H80" s="37"/>
      <c r="I80" s="47"/>
      <c r="J80" s="47"/>
      <c r="K80" s="34"/>
      <c r="L80" s="47"/>
      <c r="M80" s="47"/>
      <c r="N80" s="34"/>
      <c r="O80" s="47"/>
      <c r="P80" s="47"/>
      <c r="Q80" s="34"/>
      <c r="R80" s="47"/>
      <c r="S80" s="47"/>
      <c r="T80" s="34"/>
      <c r="U80" s="47"/>
      <c r="V80" s="47"/>
      <c r="W80" s="21" t="s">
        <v>27</v>
      </c>
    </row>
    <row r="81" spans="1:24" x14ac:dyDescent="0.3">
      <c r="A81" s="44"/>
      <c r="B81" s="11">
        <v>4</v>
      </c>
      <c r="C81" s="11">
        <v>2.137</v>
      </c>
      <c r="D81" s="11">
        <v>4.1520000000000001</v>
      </c>
      <c r="E81" s="1">
        <v>1393.21</v>
      </c>
      <c r="F81" s="47"/>
      <c r="G81" s="47"/>
      <c r="H81" s="36">
        <v>1396.53</v>
      </c>
      <c r="I81" s="47"/>
      <c r="J81" s="47"/>
      <c r="K81" s="1">
        <v>30.47</v>
      </c>
      <c r="L81" s="47"/>
      <c r="M81" s="47"/>
      <c r="N81" s="1">
        <v>2.8</v>
      </c>
      <c r="O81" s="47"/>
      <c r="P81" s="47"/>
      <c r="Q81" s="1">
        <v>30.47</v>
      </c>
      <c r="R81" s="47"/>
      <c r="S81" s="47"/>
      <c r="T81" s="1">
        <v>2.8</v>
      </c>
      <c r="U81" s="47"/>
      <c r="V81" s="47"/>
      <c r="W81" s="12" t="s">
        <v>24</v>
      </c>
    </row>
    <row r="82" spans="1:24" s="22" customFormat="1" x14ac:dyDescent="0.3">
      <c r="A82" s="44"/>
      <c r="B82" s="20">
        <v>5</v>
      </c>
      <c r="C82" s="20">
        <v>2.129</v>
      </c>
      <c r="D82" s="20">
        <v>4.1319999999999997</v>
      </c>
      <c r="E82" s="34">
        <v>1197.81</v>
      </c>
      <c r="F82" s="47"/>
      <c r="G82" s="48"/>
      <c r="H82" s="39">
        <v>1146.31</v>
      </c>
      <c r="I82" s="47"/>
      <c r="J82" s="48"/>
      <c r="K82" s="34">
        <v>26.25</v>
      </c>
      <c r="L82" s="47"/>
      <c r="M82" s="48"/>
      <c r="N82" s="34">
        <v>2.85</v>
      </c>
      <c r="O82" s="47"/>
      <c r="P82" s="48"/>
      <c r="Q82" s="34">
        <v>26.17</v>
      </c>
      <c r="R82" s="47"/>
      <c r="S82" s="48"/>
      <c r="T82" s="34">
        <v>2.87</v>
      </c>
      <c r="U82" s="47"/>
      <c r="V82" s="48"/>
      <c r="W82" s="21" t="s">
        <v>17</v>
      </c>
    </row>
    <row r="83" spans="1:24" x14ac:dyDescent="0.3">
      <c r="A83" s="43" t="s">
        <v>38</v>
      </c>
      <c r="B83" s="24">
        <v>1</v>
      </c>
      <c r="C83" s="24">
        <v>2.1469999999999998</v>
      </c>
      <c r="D83" s="24">
        <v>4.1189999999999998</v>
      </c>
      <c r="E83" s="24">
        <v>1323.36</v>
      </c>
      <c r="F83" s="46">
        <f>AVERAGE(E83:E84,E86:E88)</f>
        <v>1266.386</v>
      </c>
      <c r="G83" s="47">
        <f>STDEV(E83:E84,E86:E88)</f>
        <v>55.961728708109042</v>
      </c>
      <c r="H83" s="36">
        <v>1327.04</v>
      </c>
      <c r="I83" s="46">
        <f>AVERAGE(H83:H84,H86:H88)</f>
        <v>1266.934</v>
      </c>
      <c r="J83" s="47">
        <f>STDEV(H83:H84,H86:H88)</f>
        <v>58.028987411465309</v>
      </c>
      <c r="K83" s="24">
        <v>22.67</v>
      </c>
      <c r="L83" s="46">
        <f>AVERAGE(K83:K84,K86:K88)</f>
        <v>19.838000000000001</v>
      </c>
      <c r="M83" s="47">
        <f>STDEV(K83:K84,K86:K88)</f>
        <v>1.8425444363705328</v>
      </c>
      <c r="N83" s="24">
        <v>2.2799999999999998</v>
      </c>
      <c r="O83" s="46">
        <f>AVERAGE(N83:N84,N86:N88)</f>
        <v>2.3159999999999998</v>
      </c>
      <c r="P83" s="47">
        <f>STDEV(N83:N84,N86:N88)</f>
        <v>9.8640762365261564E-2</v>
      </c>
      <c r="Q83" s="24">
        <v>22.67</v>
      </c>
      <c r="R83" s="46">
        <f>AVERAGE(Q83:Q84,Q86:Q88)</f>
        <v>19.829999999999998</v>
      </c>
      <c r="S83" s="47">
        <f>STDEV(Q83:Q84,Q86:Q88)</f>
        <v>1.8531189924017302</v>
      </c>
      <c r="T83" s="24">
        <v>2.2799999999999998</v>
      </c>
      <c r="U83" s="46">
        <f>AVERAGE(T83:T84,T86:T88)</f>
        <v>2.3199999999999998</v>
      </c>
      <c r="V83" s="47">
        <f>STDEV(T83:T84,T86:T88)</f>
        <v>0.10559356040971439</v>
      </c>
      <c r="W83" s="25" t="s">
        <v>17</v>
      </c>
      <c r="X83" s="15"/>
    </row>
    <row r="84" spans="1:24" x14ac:dyDescent="0.3">
      <c r="A84" s="44"/>
      <c r="B84" s="26">
        <v>2</v>
      </c>
      <c r="C84" s="26">
        <v>2.1429999999999998</v>
      </c>
      <c r="D84" s="26">
        <v>4.16</v>
      </c>
      <c r="E84" s="26">
        <v>1277</v>
      </c>
      <c r="F84" s="47"/>
      <c r="G84" s="47"/>
      <c r="H84" s="36">
        <v>1279.94</v>
      </c>
      <c r="I84" s="47"/>
      <c r="J84" s="47"/>
      <c r="K84" s="26">
        <v>19.27</v>
      </c>
      <c r="L84" s="47"/>
      <c r="M84" s="47"/>
      <c r="N84" s="26">
        <v>2.27</v>
      </c>
      <c r="O84" s="47"/>
      <c r="P84" s="47"/>
      <c r="Q84" s="26">
        <v>19.27</v>
      </c>
      <c r="R84" s="47"/>
      <c r="S84" s="47"/>
      <c r="T84" s="26">
        <v>2.27</v>
      </c>
      <c r="U84" s="47"/>
      <c r="V84" s="47"/>
      <c r="W84" s="27" t="str">
        <f>W83</f>
        <v>Rotura en paleta inferior</v>
      </c>
      <c r="X84" s="28"/>
    </row>
    <row r="85" spans="1:24" s="22" customFormat="1" x14ac:dyDescent="0.3">
      <c r="A85" s="44"/>
      <c r="B85" s="20">
        <v>3</v>
      </c>
      <c r="C85" s="20">
        <v>2.1419999999999999</v>
      </c>
      <c r="D85" s="20">
        <v>4.1609999999999996</v>
      </c>
      <c r="E85" s="20">
        <v>1224.04</v>
      </c>
      <c r="F85" s="47"/>
      <c r="G85" s="47"/>
      <c r="H85" s="37">
        <v>1242.5</v>
      </c>
      <c r="I85" s="47"/>
      <c r="J85" s="47"/>
      <c r="K85" s="20">
        <v>20.39</v>
      </c>
      <c r="L85" s="47"/>
      <c r="M85" s="47"/>
      <c r="N85" s="20">
        <v>2.42</v>
      </c>
      <c r="O85" s="47"/>
      <c r="P85" s="47"/>
      <c r="Q85" s="20">
        <v>20.2</v>
      </c>
      <c r="R85" s="47"/>
      <c r="S85" s="47"/>
      <c r="T85" s="20">
        <v>2.4300000000000002</v>
      </c>
      <c r="U85" s="47"/>
      <c r="V85" s="47"/>
      <c r="W85" s="21" t="s">
        <v>18</v>
      </c>
    </row>
    <row r="86" spans="1:24" x14ac:dyDescent="0.3">
      <c r="A86" s="44"/>
      <c r="B86" s="11">
        <v>4</v>
      </c>
      <c r="C86" s="11">
        <v>2.141</v>
      </c>
      <c r="D86" s="11">
        <v>4.1289999999999996</v>
      </c>
      <c r="E86" s="11">
        <v>1278.22</v>
      </c>
      <c r="F86" s="47"/>
      <c r="G86" s="47"/>
      <c r="H86" s="36">
        <v>1277.2</v>
      </c>
      <c r="I86" s="47"/>
      <c r="J86" s="47"/>
      <c r="K86" s="11">
        <v>18.829999999999998</v>
      </c>
      <c r="L86" s="47"/>
      <c r="M86" s="47"/>
      <c r="N86" s="11">
        <v>2.2000000000000002</v>
      </c>
      <c r="O86" s="47"/>
      <c r="P86" s="47"/>
      <c r="Q86" s="11">
        <v>18.829999999999998</v>
      </c>
      <c r="R86" s="47"/>
      <c r="S86" s="47"/>
      <c r="T86" s="11">
        <v>2.2000000000000002</v>
      </c>
      <c r="U86" s="47"/>
      <c r="V86" s="47"/>
      <c r="W86" s="12" t="s">
        <v>21</v>
      </c>
    </row>
    <row r="87" spans="1:24" x14ac:dyDescent="0.3">
      <c r="A87" s="44"/>
      <c r="B87" s="11">
        <v>5</v>
      </c>
      <c r="C87" s="11">
        <v>2.1389999999999998</v>
      </c>
      <c r="D87" s="11">
        <v>4.1769999999999996</v>
      </c>
      <c r="E87" s="11">
        <v>1280.8699999999999</v>
      </c>
      <c r="F87" s="47"/>
      <c r="G87" s="47"/>
      <c r="H87" s="36">
        <v>1280.5</v>
      </c>
      <c r="I87" s="47"/>
      <c r="J87" s="47"/>
      <c r="K87" s="11">
        <v>20.52</v>
      </c>
      <c r="L87" s="47"/>
      <c r="M87" s="47"/>
      <c r="N87" s="11">
        <v>2.38</v>
      </c>
      <c r="O87" s="47"/>
      <c r="P87" s="47"/>
      <c r="Q87" s="11">
        <v>20.52</v>
      </c>
      <c r="R87" s="47"/>
      <c r="S87" s="47"/>
      <c r="T87" s="11">
        <v>2.38</v>
      </c>
      <c r="U87" s="47"/>
      <c r="V87" s="47"/>
      <c r="W87" s="12" t="s">
        <v>39</v>
      </c>
    </row>
    <row r="88" spans="1:24" x14ac:dyDescent="0.3">
      <c r="A88" s="45"/>
      <c r="B88" s="18">
        <v>6</v>
      </c>
      <c r="C88" s="18">
        <v>2.137</v>
      </c>
      <c r="D88" s="18">
        <v>4.1470000000000002</v>
      </c>
      <c r="E88" s="18">
        <v>1172.48</v>
      </c>
      <c r="F88" s="48"/>
      <c r="G88" s="48"/>
      <c r="H88" s="38">
        <v>1169.99</v>
      </c>
      <c r="I88" s="48"/>
      <c r="J88" s="48"/>
      <c r="K88" s="18">
        <v>17.899999999999999</v>
      </c>
      <c r="L88" s="48"/>
      <c r="M88" s="48"/>
      <c r="N88" s="18">
        <v>2.4500000000000002</v>
      </c>
      <c r="O88" s="48"/>
      <c r="P88" s="48"/>
      <c r="Q88" s="18">
        <v>17.86</v>
      </c>
      <c r="R88" s="48"/>
      <c r="S88" s="48"/>
      <c r="T88" s="18">
        <v>2.4700000000000002</v>
      </c>
      <c r="U88" s="48"/>
      <c r="V88" s="48"/>
      <c r="W88" s="19" t="s">
        <v>40</v>
      </c>
    </row>
    <row r="89" spans="1:24" x14ac:dyDescent="0.3">
      <c r="A89" s="1"/>
      <c r="B89" s="1"/>
      <c r="C89" s="1"/>
      <c r="D89" s="1"/>
      <c r="E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4" x14ac:dyDescent="0.3">
      <c r="A90" s="1"/>
      <c r="B90" s="1"/>
      <c r="C90" s="1"/>
      <c r="D90" s="1"/>
      <c r="E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4" x14ac:dyDescent="0.3">
      <c r="A91" s="1"/>
      <c r="B91" s="1"/>
      <c r="C91" s="1"/>
      <c r="D91" s="1"/>
      <c r="E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4" x14ac:dyDescent="0.3">
      <c r="A92" s="1"/>
      <c r="B92" s="1"/>
      <c r="C92" s="1"/>
      <c r="D92" s="1"/>
      <c r="E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4" x14ac:dyDescent="0.3">
      <c r="A93" s="1"/>
      <c r="B93" s="1"/>
      <c r="C93" s="1"/>
      <c r="D93" s="1"/>
      <c r="E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4" x14ac:dyDescent="0.3">
      <c r="A94" s="1"/>
      <c r="B94" s="1"/>
      <c r="C94" s="1"/>
      <c r="D94" s="1"/>
      <c r="E94" s="1"/>
      <c r="K94" s="1"/>
      <c r="L94" s="1"/>
      <c r="M94" s="1"/>
      <c r="N94" s="1"/>
      <c r="O94" s="1"/>
      <c r="P94" s="1"/>
      <c r="Q94" s="1"/>
      <c r="R94" s="1"/>
      <c r="S94" s="1"/>
      <c r="T94" s="1"/>
    </row>
  </sheetData>
  <mergeCells count="145">
    <mergeCell ref="I45:I52"/>
    <mergeCell ref="J45:J52"/>
    <mergeCell ref="I53:I62"/>
    <mergeCell ref="J53:J62"/>
    <mergeCell ref="I63:I72"/>
    <mergeCell ref="J63:J72"/>
    <mergeCell ref="I73:I77"/>
    <mergeCell ref="J73:J77"/>
    <mergeCell ref="I78:I82"/>
    <mergeCell ref="J78:J82"/>
    <mergeCell ref="I5:I14"/>
    <mergeCell ref="J5:J14"/>
    <mergeCell ref="I15:I22"/>
    <mergeCell ref="J15:J22"/>
    <mergeCell ref="I35:I44"/>
    <mergeCell ref="J35:J44"/>
    <mergeCell ref="I29:I34"/>
    <mergeCell ref="J29:J34"/>
    <mergeCell ref="I23:I28"/>
    <mergeCell ref="J23:J28"/>
    <mergeCell ref="P83:P88"/>
    <mergeCell ref="R83:R88"/>
    <mergeCell ref="S83:S88"/>
    <mergeCell ref="U83:U88"/>
    <mergeCell ref="V83:V88"/>
    <mergeCell ref="A83:A88"/>
    <mergeCell ref="F83:F88"/>
    <mergeCell ref="G83:G88"/>
    <mergeCell ref="L83:L88"/>
    <mergeCell ref="M83:M88"/>
    <mergeCell ref="O83:O88"/>
    <mergeCell ref="I83:I88"/>
    <mergeCell ref="J83:J88"/>
    <mergeCell ref="O78:O82"/>
    <mergeCell ref="P78:P82"/>
    <mergeCell ref="R78:R82"/>
    <mergeCell ref="S78:S82"/>
    <mergeCell ref="U78:U82"/>
    <mergeCell ref="V78:V82"/>
    <mergeCell ref="P73:P77"/>
    <mergeCell ref="R73:R77"/>
    <mergeCell ref="S73:S77"/>
    <mergeCell ref="U73:U77"/>
    <mergeCell ref="V73:V77"/>
    <mergeCell ref="O73:O77"/>
    <mergeCell ref="A78:A82"/>
    <mergeCell ref="F78:F82"/>
    <mergeCell ref="G78:G82"/>
    <mergeCell ref="L78:L82"/>
    <mergeCell ref="M78:M82"/>
    <mergeCell ref="A73:A77"/>
    <mergeCell ref="F73:F77"/>
    <mergeCell ref="G73:G77"/>
    <mergeCell ref="L73:L77"/>
    <mergeCell ref="M73:M77"/>
    <mergeCell ref="U35:U44"/>
    <mergeCell ref="V35:V44"/>
    <mergeCell ref="A63:A72"/>
    <mergeCell ref="F63:F72"/>
    <mergeCell ref="G63:G72"/>
    <mergeCell ref="L63:L72"/>
    <mergeCell ref="M63:M72"/>
    <mergeCell ref="A53:A62"/>
    <mergeCell ref="F53:F62"/>
    <mergeCell ref="G53:G62"/>
    <mergeCell ref="L53:L62"/>
    <mergeCell ref="M53:M62"/>
    <mergeCell ref="O63:O72"/>
    <mergeCell ref="P63:P72"/>
    <mergeCell ref="R63:R72"/>
    <mergeCell ref="S63:S72"/>
    <mergeCell ref="U63:U72"/>
    <mergeCell ref="V63:V72"/>
    <mergeCell ref="P53:P62"/>
    <mergeCell ref="R53:R62"/>
    <mergeCell ref="S53:S62"/>
    <mergeCell ref="U53:U62"/>
    <mergeCell ref="V53:V62"/>
    <mergeCell ref="O53:O62"/>
    <mergeCell ref="A45:A52"/>
    <mergeCell ref="F45:F52"/>
    <mergeCell ref="G45:G52"/>
    <mergeCell ref="L45:L52"/>
    <mergeCell ref="M45:M52"/>
    <mergeCell ref="R29:R34"/>
    <mergeCell ref="S29:S34"/>
    <mergeCell ref="U29:U34"/>
    <mergeCell ref="V29:V34"/>
    <mergeCell ref="A35:A44"/>
    <mergeCell ref="F35:F44"/>
    <mergeCell ref="G35:G44"/>
    <mergeCell ref="L35:L44"/>
    <mergeCell ref="M35:M44"/>
    <mergeCell ref="O35:O44"/>
    <mergeCell ref="O45:O52"/>
    <mergeCell ref="P45:P52"/>
    <mergeCell ref="R45:R52"/>
    <mergeCell ref="S45:S52"/>
    <mergeCell ref="U45:U52"/>
    <mergeCell ref="V45:V52"/>
    <mergeCell ref="P35:P44"/>
    <mergeCell ref="R35:R44"/>
    <mergeCell ref="S35:S44"/>
    <mergeCell ref="U23:U28"/>
    <mergeCell ref="V23:V28"/>
    <mergeCell ref="A29:A34"/>
    <mergeCell ref="F29:F34"/>
    <mergeCell ref="G29:G34"/>
    <mergeCell ref="L29:L34"/>
    <mergeCell ref="M29:M34"/>
    <mergeCell ref="O29:O34"/>
    <mergeCell ref="P29:P34"/>
    <mergeCell ref="A23:A28"/>
    <mergeCell ref="F23:F28"/>
    <mergeCell ref="G23:G28"/>
    <mergeCell ref="L23:L28"/>
    <mergeCell ref="M23:M28"/>
    <mergeCell ref="O23:O28"/>
    <mergeCell ref="P23:P28"/>
    <mergeCell ref="R23:R28"/>
    <mergeCell ref="S23:S28"/>
    <mergeCell ref="A3:A4"/>
    <mergeCell ref="B3:B4"/>
    <mergeCell ref="A5:A14"/>
    <mergeCell ref="F5:F14"/>
    <mergeCell ref="G5:G14"/>
    <mergeCell ref="L5:L14"/>
    <mergeCell ref="V5:V14"/>
    <mergeCell ref="A15:A22"/>
    <mergeCell ref="F15:F22"/>
    <mergeCell ref="G15:G22"/>
    <mergeCell ref="L15:L22"/>
    <mergeCell ref="M15:M22"/>
    <mergeCell ref="O15:O22"/>
    <mergeCell ref="P15:P22"/>
    <mergeCell ref="R15:R22"/>
    <mergeCell ref="S15:S22"/>
    <mergeCell ref="M5:M14"/>
    <mergeCell ref="O5:O14"/>
    <mergeCell ref="P5:P14"/>
    <mergeCell ref="R5:R14"/>
    <mergeCell ref="S5:S14"/>
    <mergeCell ref="U5:U14"/>
    <mergeCell ref="U15:U22"/>
    <mergeCell ref="V15:V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E0F5B-2EA9-4D80-B7F8-45AC4E8AD9A0}">
  <dimension ref="A2:R14"/>
  <sheetViews>
    <sheetView tabSelected="1" zoomScale="140" zoomScaleNormal="140" workbookViewId="0">
      <selection activeCell="G10" sqref="G10"/>
    </sheetView>
  </sheetViews>
  <sheetFormatPr baseColWidth="10" defaultRowHeight="14.4" x14ac:dyDescent="0.3"/>
  <cols>
    <col min="1" max="13" width="11.5546875" style="1"/>
  </cols>
  <sheetData>
    <row r="2" spans="1:18" ht="15.6" x14ac:dyDescent="0.3">
      <c r="B2" s="49" t="s">
        <v>4</v>
      </c>
      <c r="C2" s="49"/>
      <c r="D2" s="52" t="s">
        <v>42</v>
      </c>
      <c r="E2" s="52"/>
      <c r="F2" s="50" t="s">
        <v>7</v>
      </c>
      <c r="G2" s="50"/>
      <c r="H2" s="51" t="s">
        <v>9</v>
      </c>
      <c r="I2" s="51"/>
      <c r="J2" s="50" t="s">
        <v>10</v>
      </c>
      <c r="K2" s="50"/>
      <c r="L2" s="51" t="s">
        <v>12</v>
      </c>
      <c r="M2" s="51"/>
      <c r="R2" s="8"/>
    </row>
    <row r="3" spans="1:18" x14ac:dyDescent="0.3">
      <c r="A3" s="1" t="s">
        <v>41</v>
      </c>
      <c r="B3" s="4" t="s">
        <v>8</v>
      </c>
      <c r="C3" s="31" t="s">
        <v>6</v>
      </c>
      <c r="D3" s="4" t="s">
        <v>8</v>
      </c>
      <c r="E3" s="31" t="s">
        <v>6</v>
      </c>
      <c r="F3" s="4" t="s">
        <v>8</v>
      </c>
      <c r="G3" s="31" t="s">
        <v>6</v>
      </c>
      <c r="H3" s="4" t="s">
        <v>8</v>
      </c>
      <c r="I3" s="4" t="s">
        <v>6</v>
      </c>
      <c r="J3" s="31" t="s">
        <v>11</v>
      </c>
      <c r="K3" s="31" t="s">
        <v>6</v>
      </c>
      <c r="L3" s="31" t="s">
        <v>8</v>
      </c>
      <c r="M3" s="31" t="s">
        <v>6</v>
      </c>
    </row>
    <row r="4" spans="1:18" x14ac:dyDescent="0.3">
      <c r="A4" s="1" t="s">
        <v>16</v>
      </c>
      <c r="B4" s="40">
        <f>Bruto!F5</f>
        <v>1298.6562500000002</v>
      </c>
      <c r="C4" s="40">
        <f>Bruto!G5</f>
        <v>25.021957179074352</v>
      </c>
      <c r="D4" s="40">
        <f>Bruto!I5</f>
        <v>1327.0887499999999</v>
      </c>
      <c r="E4" s="40">
        <f>Bruto!J5</f>
        <v>31.067620000573001</v>
      </c>
      <c r="F4" s="40">
        <f>Bruto!L5</f>
        <v>62.786249999999995</v>
      </c>
      <c r="G4" s="40">
        <f>Bruto!M5</f>
        <v>3.4824865398160556</v>
      </c>
      <c r="H4" s="40">
        <f>Bruto!O5</f>
        <v>7.4937500000000004</v>
      </c>
      <c r="I4" s="40">
        <f>Bruto!P5</f>
        <v>0.74553791701984251</v>
      </c>
      <c r="J4" s="40">
        <f>Bruto!R5</f>
        <v>59.343749999999993</v>
      </c>
      <c r="K4" s="40">
        <f>Bruto!S5</f>
        <v>2.8250053729405291</v>
      </c>
      <c r="L4" s="40">
        <f>Bruto!U5</f>
        <v>8.4175000000000004</v>
      </c>
      <c r="M4" s="40">
        <f>Bruto!V5</f>
        <v>1.019029650486881</v>
      </c>
      <c r="N4" s="33"/>
    </row>
    <row r="5" spans="1:18" x14ac:dyDescent="0.3">
      <c r="A5" s="1" t="s">
        <v>30</v>
      </c>
      <c r="B5" s="40">
        <f>Bruto!F53</f>
        <v>1308.712</v>
      </c>
      <c r="C5" s="40">
        <f>Bruto!G53</f>
        <v>64.235757055120374</v>
      </c>
      <c r="D5" s="40">
        <f>Bruto!I53</f>
        <v>1334.7560000000001</v>
      </c>
      <c r="E5" s="40">
        <f>Bruto!J53</f>
        <v>70.392374934284518</v>
      </c>
      <c r="F5" s="40">
        <f>Bruto!L53</f>
        <v>56.89</v>
      </c>
      <c r="G5" s="40">
        <f>Bruto!M53</f>
        <v>3.7110760857581062</v>
      </c>
      <c r="H5" s="40">
        <f>Bruto!O53</f>
        <v>6.3025000000000011</v>
      </c>
      <c r="I5" s="40">
        <f>Bruto!P53</f>
        <v>0.49485207024783812</v>
      </c>
      <c r="J5" s="40">
        <f>Bruto!R53</f>
        <v>55.744000000000007</v>
      </c>
      <c r="K5" s="40">
        <f>Bruto!S53</f>
        <v>3.2083786143990753</v>
      </c>
      <c r="L5" s="40">
        <f>Bruto!U53</f>
        <v>6.5469999999999997</v>
      </c>
      <c r="M5" s="40">
        <f>Bruto!V53</f>
        <v>0.62709294012574823</v>
      </c>
      <c r="N5" s="33"/>
    </row>
    <row r="6" spans="1:18" x14ac:dyDescent="0.3">
      <c r="A6" s="1" t="s">
        <v>33</v>
      </c>
      <c r="B6" s="40">
        <f>Bruto!F63</f>
        <v>1349.84</v>
      </c>
      <c r="C6" s="40">
        <f>Bruto!G63</f>
        <v>102.3125531154413</v>
      </c>
      <c r="D6" s="40">
        <f>Bruto!I63</f>
        <v>1376.5555555555557</v>
      </c>
      <c r="E6" s="40">
        <f>Bruto!J63</f>
        <v>111.8387074217946</v>
      </c>
      <c r="F6" s="40">
        <f>Bruto!L63</f>
        <v>49.945555555555558</v>
      </c>
      <c r="G6" s="40">
        <f>Bruto!M63</f>
        <v>4.535824376866656</v>
      </c>
      <c r="H6" s="40">
        <f>Bruto!O63</f>
        <v>5.4144444444444453</v>
      </c>
      <c r="I6" s="40">
        <f>Bruto!P63</f>
        <v>0.54364765959008587</v>
      </c>
      <c r="J6" s="40">
        <f>Bruto!R63</f>
        <v>49.144444444444439</v>
      </c>
      <c r="K6" s="40">
        <f>Bruto!S63</f>
        <v>4.5061183714786921</v>
      </c>
      <c r="L6" s="40">
        <f>Bruto!U63</f>
        <v>5.7122222222222216</v>
      </c>
      <c r="M6" s="40">
        <f>Bruto!V63</f>
        <v>0.68333333333333801</v>
      </c>
      <c r="N6" s="33"/>
    </row>
    <row r="7" spans="1:18" x14ac:dyDescent="0.3">
      <c r="A7" s="1" t="s">
        <v>35</v>
      </c>
      <c r="B7" s="40">
        <f>Bruto!F73</f>
        <v>1305.6419999999998</v>
      </c>
      <c r="C7" s="40">
        <f>Bruto!G73</f>
        <v>54.623847997005896</v>
      </c>
      <c r="D7" s="40">
        <f>Bruto!I73</f>
        <v>1316.288</v>
      </c>
      <c r="E7" s="40">
        <f>Bruto!J73</f>
        <v>49.728439247577398</v>
      </c>
      <c r="F7" s="40">
        <f>Bruto!L73</f>
        <v>42.03</v>
      </c>
      <c r="G7" s="40">
        <f>Bruto!M73</f>
        <v>7.2170735066230334</v>
      </c>
      <c r="H7" s="40">
        <f>Bruto!O73</f>
        <v>3.8160000000000003</v>
      </c>
      <c r="I7" s="40">
        <f>Bruto!P73</f>
        <v>0.63520075566705547</v>
      </c>
      <c r="J7" s="40">
        <f>Bruto!R73</f>
        <v>42.015999999999998</v>
      </c>
      <c r="K7" s="40">
        <f>Bruto!S73</f>
        <v>7.2264050536902475</v>
      </c>
      <c r="L7" s="40">
        <f>Bruto!U73</f>
        <v>3.8280000000000003</v>
      </c>
      <c r="M7" s="40">
        <f>Bruto!V73</f>
        <v>0.63041256332658602</v>
      </c>
      <c r="N7" s="33"/>
    </row>
    <row r="8" spans="1:18" x14ac:dyDescent="0.3">
      <c r="A8" s="1" t="s">
        <v>36</v>
      </c>
      <c r="B8" s="40">
        <f>Bruto!F78</f>
        <v>1388.5</v>
      </c>
      <c r="C8" s="40">
        <f>Bruto!G78</f>
        <v>69.804278522165049</v>
      </c>
      <c r="D8" s="40">
        <f>Bruto!I78</f>
        <v>1403.7033333333331</v>
      </c>
      <c r="E8" s="40">
        <f>Bruto!J78</f>
        <v>84.468752407818442</v>
      </c>
      <c r="F8" s="40">
        <f>Bruto!L78</f>
        <v>30.395</v>
      </c>
      <c r="G8" s="40">
        <f>Bruto!M78</f>
        <v>0.10606601717798111</v>
      </c>
      <c r="H8" s="40">
        <f>Bruto!O78</f>
        <v>2.7</v>
      </c>
      <c r="I8" s="40">
        <f>Bruto!P78</f>
        <v>0.14142135623730931</v>
      </c>
      <c r="J8" s="40">
        <f>Bruto!R78</f>
        <v>23.820000000000004</v>
      </c>
      <c r="K8" s="40">
        <f>Bruto!S78</f>
        <v>11.388481022506904</v>
      </c>
      <c r="L8" s="40">
        <f>Bruto!U78</f>
        <v>2.0766666666666667</v>
      </c>
      <c r="M8" s="40">
        <f>Bruto!V78</f>
        <v>1.0842662649613941</v>
      </c>
      <c r="N8" s="33"/>
    </row>
    <row r="9" spans="1:18" x14ac:dyDescent="0.3">
      <c r="A9" s="1" t="s">
        <v>38</v>
      </c>
      <c r="B9" s="40">
        <f>Bruto!F83</f>
        <v>1266.386</v>
      </c>
      <c r="C9" s="40">
        <f>Bruto!G83</f>
        <v>55.961728708109042</v>
      </c>
      <c r="D9" s="40">
        <f>Bruto!F83</f>
        <v>1266.386</v>
      </c>
      <c r="E9" s="40">
        <f>Bruto!G83</f>
        <v>55.961728708109042</v>
      </c>
      <c r="F9" s="40">
        <f>Bruto!L83</f>
        <v>19.838000000000001</v>
      </c>
      <c r="G9" s="40">
        <f>Bruto!M83</f>
        <v>1.8425444363705328</v>
      </c>
      <c r="H9" s="40">
        <f>Bruto!O83</f>
        <v>2.3159999999999998</v>
      </c>
      <c r="I9" s="40">
        <f>Bruto!P83</f>
        <v>9.8640762365261564E-2</v>
      </c>
      <c r="J9" s="40">
        <f>Bruto!R83</f>
        <v>19.829999999999998</v>
      </c>
      <c r="K9" s="40">
        <f>Bruto!S83</f>
        <v>1.8531189924017302</v>
      </c>
      <c r="L9" s="40">
        <f>Bruto!U83</f>
        <v>2.3199999999999998</v>
      </c>
      <c r="M9" s="40">
        <f>Bruto!V83</f>
        <v>0.10559356040971439</v>
      </c>
      <c r="N9" s="33"/>
    </row>
    <row r="10" spans="1:18" x14ac:dyDescent="0.3">
      <c r="A10" s="1" t="s">
        <v>20</v>
      </c>
      <c r="B10" s="40">
        <f>Bruto!F15</f>
        <v>1364.0085714285717</v>
      </c>
      <c r="C10" s="40">
        <f>Bruto!G15</f>
        <v>40.863922730843854</v>
      </c>
      <c r="D10" s="40">
        <f>Bruto!I15</f>
        <v>1421.3871428571426</v>
      </c>
      <c r="E10" s="40">
        <f>Bruto!J15</f>
        <v>60.152350387518993</v>
      </c>
      <c r="F10" s="40">
        <f>Bruto!L15</f>
        <v>51.542857142857152</v>
      </c>
      <c r="G10" s="40">
        <f>Bruto!M15</f>
        <v>5.4910919202095378</v>
      </c>
      <c r="H10" s="40">
        <f>Bruto!O15</f>
        <v>5.9985714285714282</v>
      </c>
      <c r="I10" s="40">
        <f>Bruto!P15</f>
        <v>0.51873013444463834</v>
      </c>
      <c r="J10" s="40">
        <f>Bruto!R15</f>
        <v>48.48714285714285</v>
      </c>
      <c r="K10" s="40">
        <f>Bruto!S15</f>
        <v>5.5491011713181377</v>
      </c>
      <c r="L10" s="40">
        <f>Bruto!U15</f>
        <v>6.8357142857142845</v>
      </c>
      <c r="M10" s="40">
        <f>Bruto!V15</f>
        <v>0.64704088337747612</v>
      </c>
      <c r="N10" s="33"/>
    </row>
    <row r="11" spans="1:18" x14ac:dyDescent="0.3">
      <c r="A11" s="1" t="s">
        <v>22</v>
      </c>
      <c r="B11" s="40">
        <f>Bruto!F23</f>
        <v>1280.07</v>
      </c>
      <c r="C11" s="40">
        <f>Bruto!G23</f>
        <v>69.581396076825015</v>
      </c>
      <c r="D11" s="40">
        <f>Bruto!I23</f>
        <v>1303.3766666666668</v>
      </c>
      <c r="E11" s="40">
        <f>Bruto!J23</f>
        <v>79.539877713425327</v>
      </c>
      <c r="F11" s="40">
        <f>Bruto!L23</f>
        <v>45.763333333333343</v>
      </c>
      <c r="G11" s="40">
        <f>Bruto!M23</f>
        <v>7.5693319828545942</v>
      </c>
      <c r="H11" s="40">
        <f>Bruto!O23</f>
        <v>5.5749999999999993</v>
      </c>
      <c r="I11" s="40">
        <f>Bruto!P23</f>
        <v>0.65762451292512392</v>
      </c>
      <c r="J11" s="40">
        <f>Bruto!R23</f>
        <v>42.613333333333337</v>
      </c>
      <c r="K11" s="40">
        <f>Bruto!S23</f>
        <v>7.6849975059635645</v>
      </c>
      <c r="L11" s="40">
        <f>Bruto!U23</f>
        <v>6.5716666666666654</v>
      </c>
      <c r="M11" s="40">
        <f>Bruto!V23</f>
        <v>0.95182806570655709</v>
      </c>
      <c r="N11" s="33"/>
    </row>
    <row r="12" spans="1:18" x14ac:dyDescent="0.3">
      <c r="A12" s="1" t="s">
        <v>23</v>
      </c>
      <c r="B12" s="40">
        <f>Bruto!F29</f>
        <v>1374.4159999999997</v>
      </c>
      <c r="C12" s="40">
        <f>Bruto!G29</f>
        <v>58.34685107184449</v>
      </c>
      <c r="D12" s="40">
        <f>Bruto!I29</f>
        <v>1384.2139999999999</v>
      </c>
      <c r="E12" s="40">
        <f>Bruto!J29</f>
        <v>54.576501628448085</v>
      </c>
      <c r="F12" s="40">
        <f>Bruto!L29</f>
        <v>32.154000000000003</v>
      </c>
      <c r="G12" s="40">
        <f>Bruto!M29</f>
        <v>5.1315962428858173</v>
      </c>
      <c r="H12" s="40">
        <f>Bruto!O29</f>
        <v>3.9460000000000002</v>
      </c>
      <c r="I12" s="40">
        <f>Bruto!P29</f>
        <v>0.56100802133302952</v>
      </c>
      <c r="J12" s="40">
        <f>Bruto!R29</f>
        <v>27.862000000000002</v>
      </c>
      <c r="K12" s="40">
        <f>Bruto!S29</f>
        <v>5.2833389064113634</v>
      </c>
      <c r="L12" s="40">
        <f>Bruto!U29</f>
        <v>22.4</v>
      </c>
      <c r="M12" s="40">
        <f>Bruto!V29</f>
        <v>3.8202028741939804</v>
      </c>
      <c r="N12" s="33"/>
    </row>
    <row r="13" spans="1:18" x14ac:dyDescent="0.3">
      <c r="A13" s="1" t="s">
        <v>25</v>
      </c>
      <c r="B13" s="40">
        <f>Bruto!F35</f>
        <v>1331.2260000000001</v>
      </c>
      <c r="C13" s="40">
        <f>Bruto!G35</f>
        <v>59.32365742265057</v>
      </c>
      <c r="D13" s="40">
        <f>Bruto!I35</f>
        <v>1337.25</v>
      </c>
      <c r="E13" s="40">
        <f>Bruto!J35</f>
        <v>45.257714811952297</v>
      </c>
      <c r="F13" s="40">
        <f>Bruto!L35</f>
        <v>27.338000000000001</v>
      </c>
      <c r="G13" s="40">
        <f>Bruto!M35</f>
        <v>2.4380873651286574</v>
      </c>
      <c r="H13" s="40">
        <f>Bruto!O35</f>
        <v>3.5939999999999999</v>
      </c>
      <c r="I13" s="40">
        <f>Bruto!P35</f>
        <v>0.35934662931492767</v>
      </c>
      <c r="J13" s="40">
        <f>Bruto!R35</f>
        <v>24.05</v>
      </c>
      <c r="K13" s="40">
        <f>Bruto!S35</f>
        <v>2.5222906256020545</v>
      </c>
      <c r="L13" s="40">
        <f>Bruto!U35</f>
        <v>22.946000000000002</v>
      </c>
      <c r="M13" s="40">
        <f>Bruto!V35</f>
        <v>2.0884276382005678</v>
      </c>
      <c r="N13" s="33"/>
    </row>
    <row r="14" spans="1:18" x14ac:dyDescent="0.3">
      <c r="A14" s="1" t="s">
        <v>29</v>
      </c>
      <c r="B14" s="40">
        <f>Bruto!F45</f>
        <v>1147.422</v>
      </c>
      <c r="C14" s="40">
        <f>Bruto!G45</f>
        <v>118.94536611402732</v>
      </c>
      <c r="D14" s="40">
        <f>Bruto!I45</f>
        <v>1158.826</v>
      </c>
      <c r="E14" s="40">
        <f>Bruto!J45</f>
        <v>121.52190308746812</v>
      </c>
      <c r="F14" s="40">
        <f>Bruto!L45</f>
        <v>20.54</v>
      </c>
      <c r="G14" s="40">
        <f>Bruto!M45</f>
        <v>1.0689246933250256</v>
      </c>
      <c r="H14" s="40">
        <f>Bruto!O45</f>
        <v>3.5660000000000003</v>
      </c>
      <c r="I14" s="40">
        <f>Bruto!P45</f>
        <v>0.48911143924467138</v>
      </c>
      <c r="J14" s="40">
        <f>Bruto!R45</f>
        <v>18.213999999999999</v>
      </c>
      <c r="K14" s="40">
        <f>Bruto!S45</f>
        <v>1.0161348335727898</v>
      </c>
      <c r="L14" s="40">
        <f>Bruto!U45</f>
        <v>10.562000000000001</v>
      </c>
      <c r="M14" s="40">
        <f>Bruto!V45</f>
        <v>1.5202368236560908</v>
      </c>
      <c r="N14" s="33"/>
    </row>
  </sheetData>
  <mergeCells count="6">
    <mergeCell ref="B2:C2"/>
    <mergeCell ref="F2:G2"/>
    <mergeCell ref="H2:I2"/>
    <mergeCell ref="J2:K2"/>
    <mergeCell ref="L2:M2"/>
    <mergeCell ref="D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Bruto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2023-05-26T08:17:24Z</dcterms:modified>
</cp:coreProperties>
</file>